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K:\share\FEDERAL FINANCE COORDINATOR FILES\ESSER-ARP Annual Report Survey\FY 2023\"/>
    </mc:Choice>
  </mc:AlternateContent>
  <xr:revisionPtr revIDLastSave="0" documentId="13_ncr:1_{3C969303-1157-4677-B75C-2B665E20862E}" xr6:coauthVersionLast="47" xr6:coauthVersionMax="47" xr10:uidLastSave="{00000000-0000-0000-0000-000000000000}"/>
  <bookViews>
    <workbookView xWindow="28680" yWindow="-120" windowWidth="29040" windowHeight="15840" xr2:uid="{71FE37EA-B95D-44E6-ACF4-140DB837E9CF}"/>
  </bookViews>
  <sheets>
    <sheet name="Instructions" sheetId="4" r:id="rId1"/>
    <sheet name="Survey" sheetId="1" r:id="rId2"/>
    <sheet name="Conversion Sheet" sheetId="2" state="hidden" r:id="rId3"/>
    <sheet name="Data Collection" sheetId="3" state="hidden" r:id="rId4"/>
  </sheets>
  <definedNames>
    <definedName name="Names">'Conversion Sheet'!$C:$C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3" l="1"/>
  <c r="B281" i="3"/>
  <c r="B282" i="3"/>
  <c r="B283" i="3"/>
  <c r="B284" i="3"/>
  <c r="B285" i="3"/>
  <c r="B286" i="3"/>
  <c r="B287" i="3"/>
  <c r="B288" i="3"/>
  <c r="B289" i="3"/>
  <c r="B290" i="3"/>
  <c r="B291" i="3"/>
  <c r="B292" i="3"/>
  <c r="B293" i="3"/>
  <c r="B267" i="3"/>
  <c r="B268" i="3"/>
  <c r="B269" i="3"/>
  <c r="B270" i="3"/>
  <c r="B271" i="3"/>
  <c r="B272" i="3"/>
  <c r="B273" i="3"/>
  <c r="B274" i="3"/>
  <c r="B275" i="3"/>
  <c r="B276" i="3"/>
  <c r="B277" i="3"/>
  <c r="B278" i="3"/>
  <c r="B279" i="3"/>
  <c r="B253" i="3"/>
  <c r="B254" i="3"/>
  <c r="B255" i="3"/>
  <c r="B256" i="3"/>
  <c r="B257" i="3"/>
  <c r="B258" i="3"/>
  <c r="B259" i="3"/>
  <c r="B260" i="3"/>
  <c r="B261" i="3"/>
  <c r="B262" i="3"/>
  <c r="B263" i="3"/>
  <c r="B264" i="3"/>
  <c r="B265" i="3"/>
  <c r="B280" i="3"/>
  <c r="B266" i="3"/>
  <c r="B252" i="3"/>
  <c r="B250" i="3"/>
  <c r="B248" i="3"/>
  <c r="B246" i="3"/>
  <c r="B245" i="3"/>
  <c r="B249" i="3"/>
  <c r="B247" i="3"/>
  <c r="B242" i="3"/>
  <c r="B243" i="3"/>
  <c r="B239" i="3"/>
  <c r="B240" i="3"/>
  <c r="B236" i="3"/>
  <c r="B237" i="3"/>
  <c r="B241" i="3"/>
  <c r="B238" i="3"/>
  <c r="B235" i="3"/>
  <c r="B221" i="3"/>
  <c r="B222" i="3"/>
  <c r="B223" i="3"/>
  <c r="B224" i="3"/>
  <c r="B225" i="3"/>
  <c r="B226" i="3"/>
  <c r="B227" i="3"/>
  <c r="B228" i="3"/>
  <c r="B229" i="3"/>
  <c r="B230" i="3"/>
  <c r="B231" i="3"/>
  <c r="B232" i="3"/>
  <c r="B233" i="3"/>
  <c r="B220" i="3"/>
  <c r="B207" i="3"/>
  <c r="B208" i="3"/>
  <c r="B209" i="3"/>
  <c r="B210" i="3"/>
  <c r="B211" i="3"/>
  <c r="B212" i="3"/>
  <c r="B213" i="3"/>
  <c r="B214" i="3"/>
  <c r="B215" i="3"/>
  <c r="B216" i="3"/>
  <c r="B217" i="3"/>
  <c r="B218" i="3"/>
  <c r="B219" i="3"/>
  <c r="B206" i="3"/>
  <c r="B193" i="3"/>
  <c r="B194" i="3"/>
  <c r="B195" i="3"/>
  <c r="B196" i="3"/>
  <c r="B197" i="3"/>
  <c r="B198" i="3"/>
  <c r="B199" i="3"/>
  <c r="B200" i="3"/>
  <c r="B201" i="3"/>
  <c r="B202" i="3"/>
  <c r="B203" i="3"/>
  <c r="B204" i="3"/>
  <c r="B205" i="3"/>
  <c r="B179" i="3"/>
  <c r="B180" i="3"/>
  <c r="B181" i="3"/>
  <c r="B182" i="3"/>
  <c r="B183" i="3"/>
  <c r="B184" i="3"/>
  <c r="B185" i="3"/>
  <c r="B186" i="3"/>
  <c r="B187" i="3"/>
  <c r="B188" i="3"/>
  <c r="B189" i="3"/>
  <c r="B190" i="3"/>
  <c r="B191" i="3"/>
  <c r="B165" i="3"/>
  <c r="B166" i="3"/>
  <c r="B167" i="3"/>
  <c r="B168" i="3"/>
  <c r="B169" i="3"/>
  <c r="B170" i="3"/>
  <c r="B171" i="3"/>
  <c r="B172" i="3"/>
  <c r="B173" i="3"/>
  <c r="B174" i="3"/>
  <c r="B175" i="3"/>
  <c r="B176" i="3"/>
  <c r="B177" i="3"/>
  <c r="B151" i="3"/>
  <c r="B152" i="3"/>
  <c r="B153" i="3"/>
  <c r="B154" i="3"/>
  <c r="B155" i="3"/>
  <c r="B156" i="3"/>
  <c r="B157" i="3"/>
  <c r="B158" i="3"/>
  <c r="B159" i="3"/>
  <c r="B160" i="3"/>
  <c r="B161" i="3"/>
  <c r="B162" i="3"/>
  <c r="B163" i="3"/>
  <c r="B137" i="3"/>
  <c r="B138" i="3"/>
  <c r="B139" i="3"/>
  <c r="B140" i="3"/>
  <c r="B141" i="3"/>
  <c r="B142" i="3"/>
  <c r="B143" i="3"/>
  <c r="B144" i="3"/>
  <c r="B145" i="3"/>
  <c r="B146" i="3"/>
  <c r="B147" i="3"/>
  <c r="B148" i="3"/>
  <c r="B149" i="3"/>
  <c r="B192" i="3"/>
  <c r="B178" i="3"/>
  <c r="B164" i="3"/>
  <c r="B150" i="3"/>
  <c r="B136" i="3"/>
  <c r="B129" i="3"/>
  <c r="B130" i="3"/>
  <c r="B131" i="3"/>
  <c r="B132" i="3"/>
  <c r="B133" i="3"/>
  <c r="B134" i="3"/>
  <c r="B128" i="3"/>
  <c r="B122" i="3"/>
  <c r="B123" i="3"/>
  <c r="B124" i="3"/>
  <c r="B125" i="3"/>
  <c r="B126" i="3"/>
  <c r="B127" i="3"/>
  <c r="B121" i="3"/>
  <c r="B115" i="3"/>
  <c r="B116" i="3"/>
  <c r="B117" i="3"/>
  <c r="B118" i="3"/>
  <c r="B119" i="3"/>
  <c r="B120" i="3"/>
  <c r="B114" i="3"/>
  <c r="B105" i="3"/>
  <c r="B106" i="3"/>
  <c r="B107" i="3"/>
  <c r="B108" i="3"/>
  <c r="B109" i="3"/>
  <c r="B110" i="3"/>
  <c r="B111" i="3"/>
  <c r="B112" i="3"/>
  <c r="B104" i="3"/>
  <c r="B96" i="3"/>
  <c r="B97" i="3"/>
  <c r="B98" i="3"/>
  <c r="B99" i="3"/>
  <c r="B100" i="3"/>
  <c r="B101" i="3"/>
  <c r="B102" i="3"/>
  <c r="B103" i="3"/>
  <c r="B95" i="3"/>
  <c r="B87" i="3"/>
  <c r="B88" i="3"/>
  <c r="B89" i="3"/>
  <c r="B90" i="3"/>
  <c r="B91" i="3"/>
  <c r="B92" i="3"/>
  <c r="B93" i="3"/>
  <c r="B94" i="3"/>
  <c r="B86" i="3"/>
  <c r="B78" i="3"/>
  <c r="B79" i="3"/>
  <c r="B80" i="3"/>
  <c r="B81" i="3"/>
  <c r="B82" i="3"/>
  <c r="B83" i="3"/>
  <c r="B84" i="3"/>
  <c r="B85" i="3"/>
  <c r="B77" i="3"/>
  <c r="B69" i="3"/>
  <c r="B70" i="3"/>
  <c r="B71" i="3"/>
  <c r="B72" i="3"/>
  <c r="B73" i="3"/>
  <c r="B74" i="3"/>
  <c r="B75" i="3"/>
  <c r="B76" i="3"/>
  <c r="B68" i="3"/>
  <c r="B60" i="3"/>
  <c r="B61" i="3"/>
  <c r="B62" i="3"/>
  <c r="B63" i="3"/>
  <c r="B64" i="3"/>
  <c r="B65" i="3"/>
  <c r="B66" i="3"/>
  <c r="B67" i="3"/>
  <c r="B59" i="3"/>
  <c r="B51" i="3"/>
  <c r="B52" i="3"/>
  <c r="B53" i="3"/>
  <c r="B54" i="3"/>
  <c r="B55" i="3"/>
  <c r="B56" i="3"/>
  <c r="B50" i="3"/>
  <c r="B35" i="3"/>
  <c r="B36" i="3"/>
  <c r="B37" i="3"/>
  <c r="B38" i="3"/>
  <c r="B39" i="3"/>
  <c r="B40" i="3"/>
  <c r="B41" i="3"/>
  <c r="B42" i="3"/>
  <c r="B43" i="3"/>
  <c r="B44" i="3"/>
  <c r="B45" i="3"/>
  <c r="B46" i="3"/>
  <c r="B47" i="3"/>
  <c r="B48" i="3"/>
  <c r="B34" i="3"/>
  <c r="B20" i="3"/>
  <c r="B21" i="3"/>
  <c r="B22" i="3"/>
  <c r="B23" i="3"/>
  <c r="B24" i="3"/>
  <c r="B25" i="3"/>
  <c r="B26" i="3"/>
  <c r="B27" i="3"/>
  <c r="B28" i="3"/>
  <c r="B29" i="3"/>
  <c r="B30" i="3"/>
  <c r="B31" i="3"/>
  <c r="B32" i="3"/>
  <c r="B33" i="3"/>
  <c r="B19" i="3"/>
  <c r="B5" i="3"/>
  <c r="B6" i="3"/>
  <c r="B7" i="3"/>
  <c r="B8" i="3"/>
  <c r="B9" i="3"/>
  <c r="B10" i="3"/>
  <c r="B11" i="3"/>
  <c r="B12" i="3"/>
  <c r="B13" i="3"/>
  <c r="B14" i="3"/>
  <c r="B15" i="3"/>
  <c r="B16" i="3"/>
  <c r="B17" i="3"/>
  <c r="B18" i="3"/>
  <c r="B4" i="3"/>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Thomas (ADE)</author>
  </authors>
  <commentList>
    <comment ref="B134" authorId="0" shapeId="0" xr:uid="{61BE3EDF-EEA3-43B7-AE90-84B5FE7BDB26}">
      <text>
        <r>
          <rPr>
            <b/>
            <sz val="9"/>
            <color indexed="81"/>
            <rFont val="Tahoma"/>
            <family val="2"/>
          </rPr>
          <t>Amy Thomas (ADE):</t>
        </r>
        <r>
          <rPr>
            <sz val="9"/>
            <color indexed="81"/>
            <rFont val="Tahoma"/>
            <family val="2"/>
          </rPr>
          <t xml:space="preserve">
Three lighthouse charters merged to AR Ligthhouse effective July 1, 2021
Capital City 6056
PB 3541
Jax 6050</t>
        </r>
      </text>
    </comment>
  </commentList>
</comments>
</file>

<file path=xl/sharedStrings.xml><?xml version="1.0" encoding="utf-8"?>
<sst xmlns="http://schemas.openxmlformats.org/spreadsheetml/2006/main" count="1292" uniqueCount="695">
  <si>
    <t>Did the LEA spend any ESSER funds on any of the items below?  Mark Yes/No for each.</t>
  </si>
  <si>
    <t>Promoting vaccination</t>
  </si>
  <si>
    <t>ESSER I</t>
  </si>
  <si>
    <t>SOF 6780</t>
  </si>
  <si>
    <t>ESSER II</t>
  </si>
  <si>
    <t>SOF 6781</t>
  </si>
  <si>
    <t>ESSER II Supp</t>
  </si>
  <si>
    <t>SOF 6794</t>
  </si>
  <si>
    <t>ARP ESSER</t>
  </si>
  <si>
    <t>SOF 6795</t>
  </si>
  <si>
    <t>Consistent and correct mask use</t>
  </si>
  <si>
    <t>Physical distancing</t>
  </si>
  <si>
    <t>Screening/testing to promptly identify cases, clusters and outbreaks</t>
  </si>
  <si>
    <t>Ventilation</t>
  </si>
  <si>
    <t>Handwashing and respiratory etiquette</t>
  </si>
  <si>
    <t>Staying home when sick and getting tested</t>
  </si>
  <si>
    <t>Contact tracing</t>
  </si>
  <si>
    <t>Cleaning and disinfection</t>
  </si>
  <si>
    <t>Provide home internet access for students</t>
  </si>
  <si>
    <t>Mobile hotspots with paid data plans</t>
  </si>
  <si>
    <t>Internet connected devices with paid data plans</t>
  </si>
  <si>
    <t>Home internet subscription for student</t>
  </si>
  <si>
    <t>Provide home internet access via district managed wireless network</t>
  </si>
  <si>
    <t>Other home internet access (please specify)</t>
  </si>
  <si>
    <t>Did the LEA seek to re-engage students with poor attendance/participation by any of these means?  Mark Yes/No for each.</t>
  </si>
  <si>
    <t>Direct outreach to families</t>
  </si>
  <si>
    <t>Engaging district homeless liaison</t>
  </si>
  <si>
    <t>Partnering with community organizations</t>
  </si>
  <si>
    <t>Offering home internet devices/services</t>
  </si>
  <si>
    <t>Implementing new curricular strategies to improve student engagement</t>
  </si>
  <si>
    <t>Offering credit recovery and/or acceleration strategies</t>
  </si>
  <si>
    <t>Other student engagement activity (please specify)</t>
  </si>
  <si>
    <t>Did the LEA use ESSER funds to hire/retain specific positions?  Indicate the number of positions funded by each ESSER fund category and the total dollars expended on those positions.</t>
  </si>
  <si>
    <t># of positions</t>
  </si>
  <si>
    <t>$ spent</t>
  </si>
  <si>
    <t>Special educators and related service personnel</t>
  </si>
  <si>
    <t>Paraprofessionals</t>
  </si>
  <si>
    <t>Bilingual or English as second language educators</t>
  </si>
  <si>
    <t>School counselors, psychologists and/or social workers</t>
  </si>
  <si>
    <t>Nurses</t>
  </si>
  <si>
    <t>Short term contractors</t>
  </si>
  <si>
    <t>Support personnel, not counted in previous categories</t>
  </si>
  <si>
    <t>Administrative staff, not counted in previous categories</t>
  </si>
  <si>
    <t>Classroom educators, not counted by previous categories</t>
  </si>
  <si>
    <t>Flat amount per school or per pupil</t>
  </si>
  <si>
    <t>Number or proportion of students at the school with specific curricular needs (i.e. students with disabilities, ELL students, etc.)</t>
  </si>
  <si>
    <t>Number or proportion of students at the school eligible for free/reduced lunch or other low-income parameters</t>
  </si>
  <si>
    <t>Measure(s) of lost instructional time ("learning loss")</t>
  </si>
  <si>
    <t>Stakeholder or community input</t>
  </si>
  <si>
    <t>Title I status</t>
  </si>
  <si>
    <t>Q1</t>
  </si>
  <si>
    <t>Q2</t>
  </si>
  <si>
    <t>Q3</t>
  </si>
  <si>
    <t>Q4</t>
  </si>
  <si>
    <t>Q5</t>
  </si>
  <si>
    <t>Provide expenditure amounts for each activity the LEA implemented to satisfy the mandatory set-aside requirements of ARP ESSER funds to address students' academic, social, and emotional needs and the disproportionate impact of COVID-19 on underserved student groups, including each major racial and ethnic group, children from low-income families, children with disabilities, ELL students, migratory students, students experiencing homelessness, youth in foster care, and other groups identified by the SEA (e.g. youth involved in the criminal justice system, students who have missed the most in-person instruction during 19-20 and 20-21 school years, students who did not consistently participate in remote instruction when offered during school building closures, LGBTQ+ students, etc.)</t>
  </si>
  <si>
    <t>Summer learning or summer enrichment</t>
  </si>
  <si>
    <t>Afterschool programs</t>
  </si>
  <si>
    <t>Extended instructional time (school day, school week, or school year)</t>
  </si>
  <si>
    <t>Tutoring</t>
  </si>
  <si>
    <t>Additional classroom teachers</t>
  </si>
  <si>
    <t>Other added staff/activities to assess and support social-emotional well-being (excluding mental health supports) for students, educators, and/or families</t>
  </si>
  <si>
    <t>Other added staff/activities to assess and support mental health needs for students, educators and/or families</t>
  </si>
  <si>
    <t>Other added staff/activities to identify and/or respond to unique student needs and/or provide targeted support for vulnerable students (including low-income students, students with disabilities, ELL students, racial/ethnic minorities, students experiencing homelessness, children/youth in foster care</t>
  </si>
  <si>
    <t>Universal screening, academic assessments, and intervention data systems, such as early warning systems and/or opportunity to learn data systems</t>
  </si>
  <si>
    <t>Improved coordination of services for students with multiple types of needs, such as full-service community schools or improved coordination with partner agencies (i.e. foster care services)</t>
  </si>
  <si>
    <t>Early childhood programs</t>
  </si>
  <si>
    <t>Curriculum adoption and learning materials</t>
  </si>
  <si>
    <t>Core staff capacity building/training to increase instructional quality and advance investments in talent pipelines for teachers and/or classified staff</t>
  </si>
  <si>
    <t>Other activities within mandatory set-aside</t>
  </si>
  <si>
    <t>Q5b</t>
  </si>
  <si>
    <t>Followup question to Q5</t>
  </si>
  <si>
    <t>Describe how activities employed in Q5 address the disproportionate impact of COVID-19 on the listed underserved student groups.</t>
  </si>
  <si>
    <t>Q6</t>
  </si>
  <si>
    <t>How did the LEA use ESSER funds to support learning recovery or acceleration for student groups who were disproportionately impacted by COVID-19?</t>
  </si>
  <si>
    <t>ESSER I, II, II Supp, and ARP ESSER total</t>
  </si>
  <si>
    <t>SOF 6780, 6781, 6794, 6795 combined total</t>
  </si>
  <si>
    <t>Subgroup</t>
  </si>
  <si>
    <t>Students with one or more disabilities</t>
  </si>
  <si>
    <t>Low-income students</t>
  </si>
  <si>
    <t>ELL students</t>
  </si>
  <si>
    <t>Students in foster care</t>
  </si>
  <si>
    <t>Migratory students</t>
  </si>
  <si>
    <t>Students experiencing homelessness</t>
  </si>
  <si>
    <t>American Indian or Alaska Native</t>
  </si>
  <si>
    <t>Asian</t>
  </si>
  <si>
    <t>Black or African American</t>
  </si>
  <si>
    <t>Hispanic/Latino</t>
  </si>
  <si>
    <t>Native Hawaiian or Other Pacific Islander</t>
  </si>
  <si>
    <t>White</t>
  </si>
  <si>
    <t>Two or More Races</t>
  </si>
  <si>
    <t>Other student subpopulation (please specify)</t>
  </si>
  <si>
    <t>Full-Service Community Schools</t>
  </si>
  <si>
    <t>Q7</t>
  </si>
  <si>
    <t>Number of new or additional full-service community schools launched in the LEA using ESSER funds</t>
  </si>
  <si>
    <t>Number of existing full-service community schools in the LEA that received additional services/supports using ESSER funds</t>
  </si>
  <si>
    <t>Total enrollment in full-service community schools in the LEA supported with ESSER funds</t>
  </si>
  <si>
    <t>Q8</t>
  </si>
  <si>
    <t>Educational technology</t>
  </si>
  <si>
    <t>Was educational technology purchased for all students?  (Yes/No)</t>
  </si>
  <si>
    <t>If no, how many students for whom was educational technology purchased?</t>
  </si>
  <si>
    <t>Indicate the number of eligible students within each student group received or were directly supported by the educational technology:</t>
  </si>
  <si>
    <t># eligible students in subgroup participating in evidence-based summer learning or summer enrichment programs</t>
  </si>
  <si>
    <t># eligible students in subgroup participating in evidence-based afterschool programs</t>
  </si>
  <si>
    <t># eligible students in subgroup participating in evidence-based high dosage tutoring</t>
  </si>
  <si>
    <t># eligible students in subgroup participating in extended instructional time (including extended school day or school week or school year)</t>
  </si>
  <si>
    <t># eligible students in subgroup participating in early childhood education program expansion or enhancement</t>
  </si>
  <si>
    <t>Q8b</t>
  </si>
  <si>
    <t>Other criteria used for within district allocations to school buildings (please specify)</t>
  </si>
  <si>
    <t># enrolled students at LEA in subgroup eligible to participate in the specific initiative</t>
  </si>
  <si>
    <t>Not Applicable</t>
  </si>
  <si>
    <t>If the LEA provided an activity to all students AND additional or supplemental services/activities to targeted specific student groups, answer yes to the activity "for all students" and provide data for the student group for whom additional support/access was provided.</t>
  </si>
  <si>
    <t>If the LEA provided an activity only to targeted specific student groups, answer no to the activity "for all students" and provide data for the student group for whom the activity was provided.</t>
  </si>
  <si>
    <t>LEA</t>
  </si>
  <si>
    <t>DISTRICT</t>
  </si>
  <si>
    <t>6040000</t>
  </si>
  <si>
    <t>Academics Plus Charter</t>
  </si>
  <si>
    <t>1701000</t>
  </si>
  <si>
    <t>Alma</t>
  </si>
  <si>
    <t>0501000</t>
  </si>
  <si>
    <t>Alpena</t>
  </si>
  <si>
    <t>1002000</t>
  </si>
  <si>
    <t>Arkadelphia</t>
  </si>
  <si>
    <t>0444000</t>
  </si>
  <si>
    <t>Arkansas Connections</t>
  </si>
  <si>
    <t>6091000</t>
  </si>
  <si>
    <t>ARKANSAS SCHOOL FOR THE BLIND</t>
  </si>
  <si>
    <t>6092000</t>
  </si>
  <si>
    <t>ARKANSAS SCHOOL FOR THE DEAF</t>
  </si>
  <si>
    <t>6043000</t>
  </si>
  <si>
    <t>Arkansas Virtual Academy</t>
  </si>
  <si>
    <t>4701000</t>
  </si>
  <si>
    <t>Armorel</t>
  </si>
  <si>
    <t>4101000</t>
  </si>
  <si>
    <t>Ashdown</t>
  </si>
  <si>
    <t>5801000</t>
  </si>
  <si>
    <t>Atkins</t>
  </si>
  <si>
    <t>7401000</t>
  </si>
  <si>
    <t>Augusta</t>
  </si>
  <si>
    <t>7301000</t>
  </si>
  <si>
    <t>Bald Knob</t>
  </si>
  <si>
    <t>5401000</t>
  </si>
  <si>
    <t>Barton Lexa</t>
  </si>
  <si>
    <t>3201000</t>
  </si>
  <si>
    <t>Batesville</t>
  </si>
  <si>
    <t>6301000</t>
  </si>
  <si>
    <t>Bauxite</t>
  </si>
  <si>
    <t>1601000</t>
  </si>
  <si>
    <t>Bay</t>
  </si>
  <si>
    <t>5201000</t>
  </si>
  <si>
    <t>Bearden</t>
  </si>
  <si>
    <t>7302000</t>
  </si>
  <si>
    <t>Beebe</t>
  </si>
  <si>
    <t>6302000</t>
  </si>
  <si>
    <t>Benton</t>
  </si>
  <si>
    <t>0440000</t>
  </si>
  <si>
    <t>Benton Co School of the Arts</t>
  </si>
  <si>
    <t>0401000</t>
  </si>
  <si>
    <t>Bentonville</t>
  </si>
  <si>
    <t>0502000</t>
  </si>
  <si>
    <t>Bergman</t>
  </si>
  <si>
    <t>0801000</t>
  </si>
  <si>
    <t>Berryville</t>
  </si>
  <si>
    <t>3001000</t>
  </si>
  <si>
    <t>Bismarck</t>
  </si>
  <si>
    <t>2901000</t>
  </si>
  <si>
    <t>Blevins</t>
  </si>
  <si>
    <t>4702000</t>
  </si>
  <si>
    <t>Blytheville</t>
  </si>
  <si>
    <t>4201000</t>
  </si>
  <si>
    <t>Booneville</t>
  </si>
  <si>
    <t>7303000</t>
  </si>
  <si>
    <t>Bradford</t>
  </si>
  <si>
    <t>4801000</t>
  </si>
  <si>
    <t>Brinkley</t>
  </si>
  <si>
    <t>1603000</t>
  </si>
  <si>
    <t>Brookland</t>
  </si>
  <si>
    <t>6303000</t>
  </si>
  <si>
    <t>Bryant</t>
  </si>
  <si>
    <t>1605000</t>
  </si>
  <si>
    <t>Buffalo Island Central</t>
  </si>
  <si>
    <t>4304000</t>
  </si>
  <si>
    <t>Cabot</t>
  </si>
  <si>
    <t>4901000</t>
  </si>
  <si>
    <t>Caddo Hills</t>
  </si>
  <si>
    <t>3301000</t>
  </si>
  <si>
    <t>Calico Rock</t>
  </si>
  <si>
    <t>5204000</t>
  </si>
  <si>
    <t>Camden Fairview</t>
  </si>
  <si>
    <t>6056000</t>
  </si>
  <si>
    <t>Capital City Lighthouse Charter</t>
  </si>
  <si>
    <t>4303000</t>
  </si>
  <si>
    <t>Carlisle</t>
  </si>
  <si>
    <t>6802000</t>
  </si>
  <si>
    <t>Cave City</t>
  </si>
  <si>
    <t>3212000</t>
  </si>
  <si>
    <t>Cedar Ridge</t>
  </si>
  <si>
    <t>1702000</t>
  </si>
  <si>
    <t>Cedarville</t>
  </si>
  <si>
    <t>5502000</t>
  </si>
  <si>
    <t>Centerpoint</t>
  </si>
  <si>
    <t>2402000</t>
  </si>
  <si>
    <t>Charleston</t>
  </si>
  <si>
    <t>4802000</t>
  </si>
  <si>
    <t>Clarendon</t>
  </si>
  <si>
    <t>3601000</t>
  </si>
  <si>
    <t>Clarksville</t>
  </si>
  <si>
    <t>1305000</t>
  </si>
  <si>
    <t>Cleveland County</t>
  </si>
  <si>
    <t>7102000</t>
  </si>
  <si>
    <t>Clinton</t>
  </si>
  <si>
    <t>1201000</t>
  </si>
  <si>
    <t>Concord</t>
  </si>
  <si>
    <t>2301000</t>
  </si>
  <si>
    <t>Conway</t>
  </si>
  <si>
    <t>1101000</t>
  </si>
  <si>
    <t>Corning</t>
  </si>
  <si>
    <t>5707000</t>
  </si>
  <si>
    <t>Cossatot River</t>
  </si>
  <si>
    <t>0302000</t>
  </si>
  <si>
    <t>Cotter</t>
  </si>
  <si>
    <t>2403000</t>
  </si>
  <si>
    <t>County Line</t>
  </si>
  <si>
    <t>6044000</t>
  </si>
  <si>
    <t xml:space="preserve">Covenant Keepers College Prep Charter </t>
  </si>
  <si>
    <t>1901000</t>
  </si>
  <si>
    <t>Cross County</t>
  </si>
  <si>
    <t>0201000</t>
  </si>
  <si>
    <t>Crossett</t>
  </si>
  <si>
    <t>2601000</t>
  </si>
  <si>
    <t>Cutter Morning Star</t>
  </si>
  <si>
    <t>7503000</t>
  </si>
  <si>
    <t>Danville</t>
  </si>
  <si>
    <t>7504000</t>
  </si>
  <si>
    <t>Dardanelle</t>
  </si>
  <si>
    <t>0402000</t>
  </si>
  <si>
    <t>Decatur</t>
  </si>
  <si>
    <t>5106000</t>
  </si>
  <si>
    <t>Deer/Mount Judea</t>
  </si>
  <si>
    <t>5440000</t>
  </si>
  <si>
    <t>Delta College Prep</t>
  </si>
  <si>
    <t>6701000</t>
  </si>
  <si>
    <t>DeQueen</t>
  </si>
  <si>
    <t>0901000</t>
  </si>
  <si>
    <t>Dermott</t>
  </si>
  <si>
    <t>5901000</t>
  </si>
  <si>
    <t>Des Arc</t>
  </si>
  <si>
    <t>0101000</t>
  </si>
  <si>
    <t>DeWitt</t>
  </si>
  <si>
    <t>3102000</t>
  </si>
  <si>
    <t>Dierks</t>
  </si>
  <si>
    <t>3502000</t>
  </si>
  <si>
    <t>Dollarway</t>
  </si>
  <si>
    <t>5802000</t>
  </si>
  <si>
    <t>Dover</t>
  </si>
  <si>
    <t>2202000</t>
  </si>
  <si>
    <t>Drew Central</t>
  </si>
  <si>
    <t>2104000</t>
  </si>
  <si>
    <t>Dumas</t>
  </si>
  <si>
    <t>1802000</t>
  </si>
  <si>
    <t>Earle</t>
  </si>
  <si>
    <t>5301000</t>
  </si>
  <si>
    <t>East End</t>
  </si>
  <si>
    <t>5608000</t>
  </si>
  <si>
    <t>East Poinsett County</t>
  </si>
  <si>
    <t>7001000</t>
  </si>
  <si>
    <t>El Dorado</t>
  </si>
  <si>
    <t>7201000</t>
  </si>
  <si>
    <t>Elkins</t>
  </si>
  <si>
    <t>1408000</t>
  </si>
  <si>
    <t>Emerson-Taylor-Bradley</t>
  </si>
  <si>
    <t>4302000</t>
  </si>
  <si>
    <t>England</t>
  </si>
  <si>
    <t>6047000</t>
  </si>
  <si>
    <t>e-STEM Charter</t>
  </si>
  <si>
    <t>0802000</t>
  </si>
  <si>
    <t>Eureka Springs</t>
  </si>
  <si>
    <t>6055000</t>
  </si>
  <si>
    <t>Exalt of Southwest Little Rock</t>
  </si>
  <si>
    <t>7202000</t>
  </si>
  <si>
    <t>Farmington</t>
  </si>
  <si>
    <t>7203000</t>
  </si>
  <si>
    <t>Fayetteville</t>
  </si>
  <si>
    <t>4501000</t>
  </si>
  <si>
    <t>Flippin</t>
  </si>
  <si>
    <t>2002000</t>
  </si>
  <si>
    <t>Fordyce</t>
  </si>
  <si>
    <t>4102000</t>
  </si>
  <si>
    <t>Foreman</t>
  </si>
  <si>
    <t>6201000</t>
  </si>
  <si>
    <t>Forrest City</t>
  </si>
  <si>
    <t>6601000</t>
  </si>
  <si>
    <t>Fort Smith</t>
  </si>
  <si>
    <t>4603000</t>
  </si>
  <si>
    <t>Fouke</t>
  </si>
  <si>
    <t>2602000</t>
  </si>
  <si>
    <t>Fountain Lake</t>
  </si>
  <si>
    <t>3544000</t>
  </si>
  <si>
    <t>Friendship Aspire</t>
  </si>
  <si>
    <t>6061000</t>
  </si>
  <si>
    <t>Friendship Aspire Little Rock</t>
  </si>
  <si>
    <t>3545000</t>
  </si>
  <si>
    <t>Friendship Southeast Pine Bluff</t>
  </si>
  <si>
    <t>6640000</t>
  </si>
  <si>
    <t>Future School of Ft Smith</t>
  </si>
  <si>
    <t>4602000</t>
  </si>
  <si>
    <t>Genoa Central</t>
  </si>
  <si>
    <t>0403000</t>
  </si>
  <si>
    <t>Gentry</t>
  </si>
  <si>
    <t>3002000</t>
  </si>
  <si>
    <t>Glen Rose</t>
  </si>
  <si>
    <t>4708000</t>
  </si>
  <si>
    <t>Gosnell</t>
  </si>
  <si>
    <t>0404000</t>
  </si>
  <si>
    <t>Gravette</t>
  </si>
  <si>
    <t>0803000</t>
  </si>
  <si>
    <t>Green Forest</t>
  </si>
  <si>
    <t>2303000</t>
  </si>
  <si>
    <t>Greenbrier</t>
  </si>
  <si>
    <t>2807000</t>
  </si>
  <si>
    <t>Greene County Tech</t>
  </si>
  <si>
    <t>7204000</t>
  </si>
  <si>
    <t>Greenland</t>
  </si>
  <si>
    <t>6602000</t>
  </si>
  <si>
    <t>Greenwood</t>
  </si>
  <si>
    <t>1003000</t>
  </si>
  <si>
    <t>Gurdon</t>
  </si>
  <si>
    <t>2304000</t>
  </si>
  <si>
    <t>Guy Perkins</t>
  </si>
  <si>
    <t>7240000</t>
  </si>
  <si>
    <t>Haas Hall Academy Charter</t>
  </si>
  <si>
    <t>0443000</t>
  </si>
  <si>
    <t>Haas Hall Bentonville</t>
  </si>
  <si>
    <t>6603000</t>
  </si>
  <si>
    <t>Hackett</t>
  </si>
  <si>
    <t>0203000</t>
  </si>
  <si>
    <t>Hamburg</t>
  </si>
  <si>
    <t>0701000</t>
  </si>
  <si>
    <t>Hampton</t>
  </si>
  <si>
    <t>5205000</t>
  </si>
  <si>
    <t>Harmony Grove</t>
  </si>
  <si>
    <t>6304000</t>
  </si>
  <si>
    <t>5602000</t>
  </si>
  <si>
    <t>Harrisburg</t>
  </si>
  <si>
    <t>0503000</t>
  </si>
  <si>
    <t>Harrison</t>
  </si>
  <si>
    <t>5903000</t>
  </si>
  <si>
    <t>Hazen</t>
  </si>
  <si>
    <t>1202000</t>
  </si>
  <si>
    <t>Heber Springs</t>
  </si>
  <si>
    <t>5803000</t>
  </si>
  <si>
    <t>Hector</t>
  </si>
  <si>
    <t>5403000</t>
  </si>
  <si>
    <t>Helena W. Helena</t>
  </si>
  <si>
    <t>0601000</t>
  </si>
  <si>
    <t>Hermitage</t>
  </si>
  <si>
    <t>6804000</t>
  </si>
  <si>
    <t>Highland</t>
  </si>
  <si>
    <t>3809000</t>
  </si>
  <si>
    <t>Hillcrest</t>
  </si>
  <si>
    <t>2903000</t>
  </si>
  <si>
    <t>Hope</t>
  </si>
  <si>
    <t>0445000</t>
  </si>
  <si>
    <t>Hope Academy</t>
  </si>
  <si>
    <t>6703000</t>
  </si>
  <si>
    <t>Horatio</t>
  </si>
  <si>
    <t>2603000</t>
  </si>
  <si>
    <t>Hot Springs</t>
  </si>
  <si>
    <t>3804000</t>
  </si>
  <si>
    <t>Hoxie</t>
  </si>
  <si>
    <t>4401000</t>
  </si>
  <si>
    <t>Huntsville</t>
  </si>
  <si>
    <t>3840000</t>
  </si>
  <si>
    <t>Imboden Area Charter School</t>
  </si>
  <si>
    <t>3306000</t>
  </si>
  <si>
    <t>Izard County Consolidated</t>
  </si>
  <si>
    <t>3405000</t>
  </si>
  <si>
    <t>Jackson County</t>
  </si>
  <si>
    <t>6050000</t>
  </si>
  <si>
    <t>Arkansas Lighthouses</t>
  </si>
  <si>
    <t>6004000</t>
  </si>
  <si>
    <t>Jacksonville North Pulaski</t>
  </si>
  <si>
    <t>5102000</t>
  </si>
  <si>
    <t>Jasper</t>
  </si>
  <si>
    <t>2604000</t>
  </si>
  <si>
    <t>Jessieville</t>
  </si>
  <si>
    <t>1608000</t>
  </si>
  <si>
    <t>Jonesboro</t>
  </si>
  <si>
    <t>7003000</t>
  </si>
  <si>
    <t>Junction City</t>
  </si>
  <si>
    <t>5503000</t>
  </si>
  <si>
    <t>Kirby</t>
  </si>
  <si>
    <t>3704000</t>
  </si>
  <si>
    <t>Lafayette County</t>
  </si>
  <si>
    <t>2605000</t>
  </si>
  <si>
    <t>Lake Hamilton</t>
  </si>
  <si>
    <t>0903000</t>
  </si>
  <si>
    <t>Lakeside</t>
  </si>
  <si>
    <t>2606000</t>
  </si>
  <si>
    <t>3604000</t>
  </si>
  <si>
    <t>Lamar</t>
  </si>
  <si>
    <t>6605000</t>
  </si>
  <si>
    <t>Lavaca</t>
  </si>
  <si>
    <t>3810000</t>
  </si>
  <si>
    <t>Lawrence County</t>
  </si>
  <si>
    <t>0506000</t>
  </si>
  <si>
    <t>Lead Hill</t>
  </si>
  <si>
    <t>3904000</t>
  </si>
  <si>
    <t>Lee County</t>
  </si>
  <si>
    <t>7205000</t>
  </si>
  <si>
    <t>Lincoln Consolidated</t>
  </si>
  <si>
    <t>6041000</t>
  </si>
  <si>
    <t>LISA Academy</t>
  </si>
  <si>
    <t>6001000</t>
  </si>
  <si>
    <t>Little Rock</t>
  </si>
  <si>
    <t>6049000</t>
  </si>
  <si>
    <t>Little Rock Preparatory Academy</t>
  </si>
  <si>
    <t>4301000</t>
  </si>
  <si>
    <t>Lonoke</t>
  </si>
  <si>
    <t>4202000</t>
  </si>
  <si>
    <t>Magazine</t>
  </si>
  <si>
    <t>3003000</t>
  </si>
  <si>
    <t>Magnet Cove</t>
  </si>
  <si>
    <t>1402000</t>
  </si>
  <si>
    <t>Magnolia</t>
  </si>
  <si>
    <t>3004000</t>
  </si>
  <si>
    <t>Malvern</t>
  </si>
  <si>
    <t>2501000</t>
  </si>
  <si>
    <t>Mammoth Spring</t>
  </si>
  <si>
    <t>4712000</t>
  </si>
  <si>
    <t>Manila</t>
  </si>
  <si>
    <t>6606000</t>
  </si>
  <si>
    <t>Mansfield</t>
  </si>
  <si>
    <t>1804000</t>
  </si>
  <si>
    <t>Marion</t>
  </si>
  <si>
    <t>5604000</t>
  </si>
  <si>
    <t>Marked Tree</t>
  </si>
  <si>
    <t>2803000</t>
  </si>
  <si>
    <t>Marmaduke</t>
  </si>
  <si>
    <t>5404000</t>
  </si>
  <si>
    <t>Marvell</t>
  </si>
  <si>
    <t>2305000</t>
  </si>
  <si>
    <t>Mayflower</t>
  </si>
  <si>
    <t>6102000</t>
  </si>
  <si>
    <t>Maynard</t>
  </si>
  <si>
    <t>7403000</t>
  </si>
  <si>
    <t>McCrory</t>
  </si>
  <si>
    <t>2105000</t>
  </si>
  <si>
    <t>McGehee</t>
  </si>
  <si>
    <t>3302000</t>
  </si>
  <si>
    <t>Melbourne</t>
  </si>
  <si>
    <t>5703000</t>
  </si>
  <si>
    <t>Mena</t>
  </si>
  <si>
    <t>3211000</t>
  </si>
  <si>
    <t>Midland</t>
  </si>
  <si>
    <t>3104000</t>
  </si>
  <si>
    <t>Mineral Springs</t>
  </si>
  <si>
    <t>2203000</t>
  </si>
  <si>
    <t>Monticello</t>
  </si>
  <si>
    <t>4902000</t>
  </si>
  <si>
    <t>Mount Ida</t>
  </si>
  <si>
    <t>2306000</t>
  </si>
  <si>
    <t>Mount Vernon/Enola</t>
  </si>
  <si>
    <t>0303000</t>
  </si>
  <si>
    <t>Mountain Home</t>
  </si>
  <si>
    <t>2607000</t>
  </si>
  <si>
    <t>Mountain Pine</t>
  </si>
  <si>
    <t>6901000</t>
  </si>
  <si>
    <t>Mountain View</t>
  </si>
  <si>
    <t>1703000</t>
  </si>
  <si>
    <t>Mountainburg</t>
  </si>
  <si>
    <t>1704000</t>
  </si>
  <si>
    <t>Mulberry/Pleasant View BiCounty</t>
  </si>
  <si>
    <t>3105000</t>
  </si>
  <si>
    <t>Nashville</t>
  </si>
  <si>
    <t>1503000</t>
  </si>
  <si>
    <t>Nemo Vista</t>
  </si>
  <si>
    <t>1611000</t>
  </si>
  <si>
    <t>Nettleton</t>
  </si>
  <si>
    <t>5008000</t>
  </si>
  <si>
    <t>Nevada</t>
  </si>
  <si>
    <t>3403000</t>
  </si>
  <si>
    <t>Newport</t>
  </si>
  <si>
    <t>0304000</t>
  </si>
  <si>
    <t>Norfork</t>
  </si>
  <si>
    <t>6002000</t>
  </si>
  <si>
    <t>North Little Rock</t>
  </si>
  <si>
    <t>0442000</t>
  </si>
  <si>
    <t>Northwest Arkansas Classical Academy</t>
  </si>
  <si>
    <t>0504000</t>
  </si>
  <si>
    <t>Omaha</t>
  </si>
  <si>
    <t>4713000</t>
  </si>
  <si>
    <t>Osceola</t>
  </si>
  <si>
    <t>3005000</t>
  </si>
  <si>
    <t>Ouachita</t>
  </si>
  <si>
    <t>5706000</t>
  </si>
  <si>
    <t>Ouachita River</t>
  </si>
  <si>
    <t>2404000</t>
  </si>
  <si>
    <t>Ozark</t>
  </si>
  <si>
    <t>6505000</t>
  </si>
  <si>
    <t>Ozark Mountain</t>
  </si>
  <si>
    <t>6205000</t>
  </si>
  <si>
    <t>Palestine/Wheatley</t>
  </si>
  <si>
    <t>7309000</t>
  </si>
  <si>
    <t>Pangburn</t>
  </si>
  <si>
    <t>2808000</t>
  </si>
  <si>
    <t>Paragould</t>
  </si>
  <si>
    <t>4203000</t>
  </si>
  <si>
    <t>Paris</t>
  </si>
  <si>
    <t>7007000</t>
  </si>
  <si>
    <t>Parkers Chapel</t>
  </si>
  <si>
    <t>0407000</t>
  </si>
  <si>
    <t>Pea Ridge</t>
  </si>
  <si>
    <t>5303000</t>
  </si>
  <si>
    <t>Perryville</t>
  </si>
  <si>
    <t>1104000</t>
  </si>
  <si>
    <t>Piggott</t>
  </si>
  <si>
    <t>3505000</t>
  </si>
  <si>
    <t xml:space="preserve">Pine Bluff </t>
  </si>
  <si>
    <t>3541000</t>
  </si>
  <si>
    <t>Pine Bluff Lighthouse</t>
  </si>
  <si>
    <t>6103000</t>
  </si>
  <si>
    <t>Pocahontas</t>
  </si>
  <si>
    <t>5804000</t>
  </si>
  <si>
    <t>Pottsville</t>
  </si>
  <si>
    <t>2703000</t>
  </si>
  <si>
    <t>Poyen</t>
  </si>
  <si>
    <t>7206000</t>
  </si>
  <si>
    <t>Prairie Grove</t>
  </si>
  <si>
    <t>6053000</t>
  </si>
  <si>
    <t>Premier High School of Little Rock</t>
  </si>
  <si>
    <t>6062000</t>
  </si>
  <si>
    <t>Premier High School of North Little Rock</t>
  </si>
  <si>
    <t>7242000</t>
  </si>
  <si>
    <t>Premier High School of Springdale</t>
  </si>
  <si>
    <t>5006000</t>
  </si>
  <si>
    <t>Prescott</t>
  </si>
  <si>
    <t>6003000</t>
  </si>
  <si>
    <t>Pulaski County</t>
  </si>
  <si>
    <t>6054000</t>
  </si>
  <si>
    <t>Quest Middle School - West Little Rock</t>
  </si>
  <si>
    <t>1203000</t>
  </si>
  <si>
    <t>Quitman</t>
  </si>
  <si>
    <t>1106000</t>
  </si>
  <si>
    <t>Rector</t>
  </si>
  <si>
    <t>1613000</t>
  </si>
  <si>
    <t>Riverside</t>
  </si>
  <si>
    <t>7307000</t>
  </si>
  <si>
    <t>Riverview</t>
  </si>
  <si>
    <t>0405000</t>
  </si>
  <si>
    <t>Rogers</t>
  </si>
  <si>
    <t>7310000</t>
  </si>
  <si>
    <t>Rose Bud</t>
  </si>
  <si>
    <t>5805000</t>
  </si>
  <si>
    <t>Russellville</t>
  </si>
  <si>
    <t>2502000</t>
  </si>
  <si>
    <t>Salem</t>
  </si>
  <si>
    <t>6060000</t>
  </si>
  <si>
    <t>ScholarMade</t>
  </si>
  <si>
    <t>4204000</t>
  </si>
  <si>
    <t>Scranton</t>
  </si>
  <si>
    <t>7311000</t>
  </si>
  <si>
    <t>Searcy</t>
  </si>
  <si>
    <t>6502000</t>
  </si>
  <si>
    <t>Searcy County</t>
  </si>
  <si>
    <t>2705000</t>
  </si>
  <si>
    <t>Sheridan</t>
  </si>
  <si>
    <t>7104000</t>
  </si>
  <si>
    <t>Shirley</t>
  </si>
  <si>
    <t>6052000</t>
  </si>
  <si>
    <t>SIATech Little Rock Charter</t>
  </si>
  <si>
    <t>0406000</t>
  </si>
  <si>
    <t>Siloam Springs</t>
  </si>
  <si>
    <t>3806000</t>
  </si>
  <si>
    <t>Sloan Hendrix</t>
  </si>
  <si>
    <t>7008000</t>
  </si>
  <si>
    <t>Smackover</t>
  </si>
  <si>
    <t>1507000</t>
  </si>
  <si>
    <t>So. Conway County</t>
  </si>
  <si>
    <t>4706000</t>
  </si>
  <si>
    <t>So. Mississippi County</t>
  </si>
  <si>
    <t>5504000</t>
  </si>
  <si>
    <t>South Pike County (formerly Murfreesboro)</t>
  </si>
  <si>
    <t>7105000</t>
  </si>
  <si>
    <t>South Side</t>
  </si>
  <si>
    <t>3543000</t>
  </si>
  <si>
    <t>Southeast AR Prep</t>
  </si>
  <si>
    <t>3209000</t>
  </si>
  <si>
    <t>Southside</t>
  </si>
  <si>
    <t>2906000</t>
  </si>
  <si>
    <t>Spring Hill</t>
  </si>
  <si>
    <t>7207000</t>
  </si>
  <si>
    <t>Springdale</t>
  </si>
  <si>
    <t>4003000</t>
  </si>
  <si>
    <t>Star City</t>
  </si>
  <si>
    <t>7009000</t>
  </si>
  <si>
    <t>Strong-Huttig</t>
  </si>
  <si>
    <t>0104000</t>
  </si>
  <si>
    <t>Stuttgart</t>
  </si>
  <si>
    <t>4605000</t>
  </si>
  <si>
    <t>Texarkana</t>
  </si>
  <si>
    <t>5605000</t>
  </si>
  <si>
    <t>Trumann</t>
  </si>
  <si>
    <t>7510000</t>
  </si>
  <si>
    <t>Two Rivers</t>
  </si>
  <si>
    <t>0505000</t>
  </si>
  <si>
    <t>Valley Springs</t>
  </si>
  <si>
    <t>1612000</t>
  </si>
  <si>
    <t>Valley View</t>
  </si>
  <si>
    <t>1705000</t>
  </si>
  <si>
    <t>Van Buren</t>
  </si>
  <si>
    <t>2307000</t>
  </si>
  <si>
    <t>Vilonia</t>
  </si>
  <si>
    <t>2503000</t>
  </si>
  <si>
    <t>Viola</t>
  </si>
  <si>
    <t>6401000</t>
  </si>
  <si>
    <t>Waldron</t>
  </si>
  <si>
    <t>0602000</t>
  </si>
  <si>
    <t>Warren</t>
  </si>
  <si>
    <t>3509000</t>
  </si>
  <si>
    <t>Watson Chapel</t>
  </si>
  <si>
    <t>7208000</t>
  </si>
  <si>
    <t>West Fork</t>
  </si>
  <si>
    <t>1803000</t>
  </si>
  <si>
    <t>West Memphis</t>
  </si>
  <si>
    <t>1204000</t>
  </si>
  <si>
    <t>West Side</t>
  </si>
  <si>
    <t>7509000</t>
  </si>
  <si>
    <t>Western Yell County</t>
  </si>
  <si>
    <t>3606000</t>
  </si>
  <si>
    <t>Westside</t>
  </si>
  <si>
    <t>1602000</t>
  </si>
  <si>
    <t>Westside Consolidated</t>
  </si>
  <si>
    <t>6063000</t>
  </si>
  <si>
    <t>Westwind</t>
  </si>
  <si>
    <t>7304000</t>
  </si>
  <si>
    <t>White County Central</t>
  </si>
  <si>
    <t>3510000</t>
  </si>
  <si>
    <t>White Hall</t>
  </si>
  <si>
    <t>1505000</t>
  </si>
  <si>
    <t>Wonderview</t>
  </si>
  <si>
    <t>1304000</t>
  </si>
  <si>
    <t>Woodlawn</t>
  </si>
  <si>
    <t>1905000</t>
  </si>
  <si>
    <t>Wynne</t>
  </si>
  <si>
    <t>4502000</t>
  </si>
  <si>
    <t>Yellville Summit</t>
  </si>
  <si>
    <t>Select District</t>
  </si>
  <si>
    <t>District Name</t>
  </si>
  <si>
    <t>a</t>
  </si>
  <si>
    <t>b</t>
  </si>
  <si>
    <t>c</t>
  </si>
  <si>
    <t>d</t>
  </si>
  <si>
    <t>e</t>
  </si>
  <si>
    <t>f</t>
  </si>
  <si>
    <t>g</t>
  </si>
  <si>
    <t>h</t>
  </si>
  <si>
    <t>j</t>
  </si>
  <si>
    <t xml:space="preserve">i </t>
  </si>
  <si>
    <t>k</t>
  </si>
  <si>
    <t>l</t>
  </si>
  <si>
    <t>m</t>
  </si>
  <si>
    <t>n</t>
  </si>
  <si>
    <t xml:space="preserve">o </t>
  </si>
  <si>
    <t>i</t>
  </si>
  <si>
    <t>Q8B</t>
  </si>
  <si>
    <t>Did the LEA allocate any ESSER funds to individual schools within the district using these criterias?  Mark Yes/No for each.</t>
  </si>
  <si>
    <t>Instructions - District Survey</t>
  </si>
  <si>
    <t xml:space="preserve"> Header:  Complete the header of the form by utilizing the drop down box and selecting your district. </t>
  </si>
  <si>
    <t xml:space="preserve">Read each question and determine if it applies to how you spent your ESSER funds by indicating a yes or no next to each category (A-N). </t>
  </si>
  <si>
    <t>Questions 1 and 2 - Should be answered using the yes or no for each category and  grant column.</t>
  </si>
  <si>
    <t>Question 3 - Indicate the number of positions that pertain to each category (A-I) and the total dollar amount for each</t>
  </si>
  <si>
    <t>Question 4 - Should be answered using the yes or no for each catergory and grant column.</t>
  </si>
  <si>
    <t>Category</t>
  </si>
  <si>
    <t>Cateogry</t>
  </si>
  <si>
    <t>*Questions pertaining to ARP ESSER activites are to be completed during this survey. This fund was active during this reporting period.</t>
  </si>
  <si>
    <t>Yes or No</t>
  </si>
  <si>
    <t>YES or NO</t>
  </si>
  <si>
    <t>Number of positions and the amount spent</t>
  </si>
  <si>
    <t>Expenditure Amounts/Dollars</t>
  </si>
  <si>
    <t xml:space="preserve">Written Response </t>
  </si>
  <si>
    <t>Activity available to all students?  Mark Yes/No for each across this line. BELOW we need an actual head count</t>
  </si>
  <si>
    <t xml:space="preserve">Actual Head Count /Number </t>
  </si>
  <si>
    <t xml:space="preserve">Actual Number </t>
  </si>
  <si>
    <t>Mark Yes or No and provide a number below.</t>
  </si>
  <si>
    <t>Provide a number below each fund.</t>
  </si>
  <si>
    <r>
      <t xml:space="preserve">The US Department of Education has released its final data collection tool for annual ESSER reporting requirements.  Many of the necessary data elements will be gathered and compiled from eFinance by ADE personnel.  However, there is some data required that cannot be extracted from eFinance using the existing coding structures in place.  Therefore, each school district will need to assist in collecting these elements for the overall state report.  Please complete the form below for the timeframe June 1, 2021 through June 30, 2022, with the best data available to the district for each question.  Responses are required for all school districts receiving any funding from ESSER I, ESSER II, ESSER II Supplemental or ARP ESSER.  </t>
    </r>
    <r>
      <rPr>
        <b/>
        <sz val="11"/>
        <color theme="1"/>
        <rFont val="Calibri"/>
        <family val="2"/>
        <scheme val="minor"/>
      </rPr>
      <t xml:space="preserve">Responses should be returned via email </t>
    </r>
    <r>
      <rPr>
        <b/>
        <u/>
        <sz val="11"/>
        <color theme="1"/>
        <rFont val="Calibri"/>
        <family val="2"/>
        <scheme val="minor"/>
      </rPr>
      <t>in this excel format</t>
    </r>
    <r>
      <rPr>
        <b/>
        <sz val="11"/>
        <color theme="1"/>
        <rFont val="Calibri"/>
        <family val="2"/>
        <scheme val="minor"/>
      </rPr>
      <t xml:space="preserve"> to ade.fedfinance@ade.arkansas.gov by April 8, 2023.</t>
    </r>
  </si>
  <si>
    <t>This survey is in reference to the period between June 1, 2021 through June 30, 2022.</t>
  </si>
  <si>
    <t xml:space="preserve">All fields should be answered using a combination of yes or no or numbers. Each question has beeen labeled highlighted and bolded for your convenience. </t>
  </si>
  <si>
    <t>You will notice that the ARP ESSER section of each question is no longer marked as not applicable, this field in each question should be filled out as it applies to each question.</t>
  </si>
  <si>
    <t>Questions 5 - Should be answered using numbers/ actual expenditure amounts.</t>
  </si>
  <si>
    <t>Question 5b - Should be answered using words as an explanation</t>
  </si>
  <si>
    <t>Question 6 - Should be answered using yes or no for each category across and numbers to follow to answer the subgroup above (this should be a head count), with all ESSER grants in mind.</t>
  </si>
  <si>
    <t>Questions 7-8b - Should be answered using a combination of yes or no and numbers for each category and grant column (they each been labeled with the correct correspondence).</t>
  </si>
  <si>
    <t>Please submit your District Survey to ade.fedfinance@ade.arkansas.gov by April 8,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</si>
</sst>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9"/>
      <color theme="1"/>
      <name val="Calibri"/>
      <family val="2"/>
      <scheme val="minor"/>
    </font>
    <font>
      <sz val="8"/>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b/>
      <sz val="9"/>
      <color indexed="81"/>
      <name val="Tahoma"/>
      <family val="2"/>
    </font>
    <font>
      <sz val="9"/>
      <color indexed="81"/>
      <name val="Tahoma"/>
      <family val="2"/>
    </font>
    <font>
      <b/>
      <u/>
      <sz val="11"/>
      <color theme="1"/>
      <name val="Calibri"/>
      <family val="2"/>
      <scheme val="minor"/>
    </font>
  </fonts>
  <fills count="4">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43">
    <xf numFmtId="0" fontId="0" fillId="0" borderId="0" xfId="0"/>
    <xf numFmtId="0" fontId="0" fillId="0" borderId="0" xfId="0" applyAlignment="1">
      <alignment wrapText="1"/>
    </xf>
    <xf numFmtId="0" fontId="0" fillId="0" borderId="3" xfId="0" applyBorder="1"/>
    <xf numFmtId="0" fontId="0" fillId="0" borderId="4" xfId="0" applyBorder="1"/>
    <xf numFmtId="0" fontId="0" fillId="0" borderId="5" xfId="0" applyBorder="1"/>
    <xf numFmtId="0" fontId="0" fillId="0" borderId="7" xfId="0" applyBorder="1"/>
    <xf numFmtId="0" fontId="1" fillId="0" borderId="0" xfId="0" applyFont="1" applyAlignment="1">
      <alignment wrapText="1"/>
    </xf>
    <xf numFmtId="0" fontId="0" fillId="0" borderId="0" xfId="0" applyAlignment="1">
      <alignment horizontal="left" vertical="top" wrapText="1"/>
    </xf>
    <xf numFmtId="0" fontId="0" fillId="0" borderId="0" xfId="0" applyAlignment="1">
      <alignment horizontal="center" vertical="center" textRotation="45"/>
    </xf>
    <xf numFmtId="0" fontId="3" fillId="0" borderId="0" xfId="0" applyFont="1"/>
    <xf numFmtId="0" fontId="3" fillId="0" borderId="0" xfId="0" applyFont="1" applyAlignment="1">
      <alignment horizontal="left" vertical="center"/>
    </xf>
    <xf numFmtId="0" fontId="3" fillId="0" borderId="0" xfId="0" applyFont="1" applyAlignment="1">
      <alignment wrapText="1"/>
    </xf>
    <xf numFmtId="0" fontId="0" fillId="0" borderId="3" xfId="0" applyBorder="1" applyAlignment="1">
      <alignment horizontal="center"/>
    </xf>
    <xf numFmtId="0" fontId="0" fillId="0" borderId="4" xfId="0" applyBorder="1" applyAlignment="1">
      <alignment horizontal="center"/>
    </xf>
    <xf numFmtId="0" fontId="5" fillId="0" borderId="3" xfId="1" applyFont="1" applyBorder="1" applyAlignment="1">
      <alignment horizontal="center" wrapText="1"/>
    </xf>
    <xf numFmtId="0" fontId="5" fillId="0" borderId="0" xfId="1" applyFont="1" applyAlignment="1">
      <alignment horizontal="center" wrapText="1"/>
    </xf>
    <xf numFmtId="0" fontId="5" fillId="0" borderId="3" xfId="1" quotePrefix="1" applyFont="1" applyBorder="1"/>
    <xf numFmtId="0" fontId="5" fillId="0" borderId="0" xfId="1" applyFont="1" applyAlignment="1">
      <alignment horizontal="left"/>
    </xf>
    <xf numFmtId="0" fontId="5" fillId="0" borderId="0" xfId="1" quotePrefix="1" applyFont="1"/>
    <xf numFmtId="49" fontId="5" fillId="0" borderId="3" xfId="1" quotePrefix="1" applyNumberFormat="1" applyFont="1" applyBorder="1"/>
    <xf numFmtId="0" fontId="5" fillId="0" borderId="0" xfId="1" applyFont="1"/>
    <xf numFmtId="0" fontId="2" fillId="0" borderId="3" xfId="1" quotePrefix="1" applyFont="1" applyBorder="1"/>
    <xf numFmtId="0" fontId="2" fillId="0" borderId="0" xfId="1" applyFont="1"/>
    <xf numFmtId="0" fontId="5" fillId="2" borderId="0" xfId="1" quotePrefix="1" applyFont="1" applyFill="1"/>
    <xf numFmtId="0" fontId="5" fillId="0" borderId="5" xfId="1" quotePrefix="1" applyFont="1" applyBorder="1"/>
    <xf numFmtId="0" fontId="5" fillId="0" borderId="6" xfId="1" quotePrefix="1" applyFont="1" applyBorder="1"/>
    <xf numFmtId="0" fontId="3" fillId="3" borderId="0" xfId="0" applyFont="1" applyFill="1"/>
    <xf numFmtId="0" fontId="0" fillId="3" borderId="0" xfId="0" applyFill="1"/>
    <xf numFmtId="0" fontId="3" fillId="3" borderId="0" xfId="0" applyFont="1" applyFill="1" applyAlignment="1">
      <alignment horizontal="left" vertical="top" wrapText="1"/>
    </xf>
    <xf numFmtId="0" fontId="3" fillId="3" borderId="0" xfId="0"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wrapText="1"/>
    </xf>
    <xf numFmtId="0" fontId="0" fillId="0" borderId="0" xfId="0" applyAlignment="1">
      <alignment horizontal="left" vertical="top" wrapText="1"/>
    </xf>
    <xf numFmtId="0" fontId="3" fillId="3" borderId="0" xfId="0" applyFont="1" applyFill="1" applyAlignment="1">
      <alignment horizontal="left" vertical="top" wrapText="1"/>
    </xf>
    <xf numFmtId="0" fontId="0" fillId="0" borderId="0" xfId="0" applyAlignment="1">
      <alignment horizontal="center"/>
    </xf>
    <xf numFmtId="0" fontId="1" fillId="0" borderId="0" xfId="0" applyFont="1" applyAlignment="1">
      <alignment horizontal="center" wrapText="1"/>
    </xf>
    <xf numFmtId="0" fontId="0" fillId="0" borderId="0" xfId="0" applyAlignment="1">
      <alignment horizontal="left"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0" xfId="0" applyFont="1" applyAlignment="1">
      <alignment horizontal="left" vertical="top" wrapText="1"/>
    </xf>
    <xf numFmtId="0" fontId="0" fillId="0" borderId="0" xfId="0" applyAlignment="1">
      <alignment horizontal="left" wrapText="1"/>
    </xf>
  </cellXfs>
  <cellStyles count="2">
    <cellStyle name="Normal" xfId="0" builtinId="0"/>
    <cellStyle name="Normal 8" xfId="1" xr:uid="{BBD34171-636E-42FE-856E-DA49E496B3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0C7FD-5980-4D1C-B2DC-777DBD63287F}">
  <dimension ref="A2:Q26"/>
  <sheetViews>
    <sheetView tabSelected="1" workbookViewId="0">
      <selection activeCell="D25" sqref="D25"/>
    </sheetView>
  </sheetViews>
  <sheetFormatPr defaultRowHeight="15" x14ac:dyDescent="0.25"/>
  <cols>
    <col min="1" max="1" width="8.7109375" customWidth="1"/>
  </cols>
  <sheetData>
    <row r="2" spans="1:17" x14ac:dyDescent="0.25">
      <c r="A2" t="s">
        <v>667</v>
      </c>
    </row>
    <row r="4" spans="1:17" x14ac:dyDescent="0.25">
      <c r="A4" t="s">
        <v>668</v>
      </c>
    </row>
    <row r="6" spans="1:17" x14ac:dyDescent="0.25">
      <c r="A6" t="s">
        <v>669</v>
      </c>
    </row>
    <row r="7" spans="1:17" x14ac:dyDescent="0.25">
      <c r="A7" s="26" t="s">
        <v>687</v>
      </c>
      <c r="B7" s="26"/>
      <c r="C7" s="26"/>
      <c r="D7" s="26"/>
      <c r="E7" s="26"/>
      <c r="F7" s="26"/>
      <c r="G7" s="26"/>
      <c r="H7" s="26"/>
      <c r="I7" s="26"/>
    </row>
    <row r="9" spans="1:17" x14ac:dyDescent="0.25">
      <c r="A9" s="26" t="s">
        <v>688</v>
      </c>
      <c r="B9" s="26"/>
      <c r="C9" s="26"/>
      <c r="D9" s="26"/>
      <c r="E9" s="26"/>
      <c r="F9" s="26"/>
      <c r="G9" s="26"/>
      <c r="H9" s="27"/>
      <c r="I9" s="27"/>
      <c r="J9" s="27"/>
      <c r="K9" s="27"/>
      <c r="L9" s="27"/>
      <c r="M9" s="27"/>
      <c r="N9" s="27"/>
      <c r="O9" s="27"/>
      <c r="P9" s="27"/>
    </row>
    <row r="10" spans="1:17" x14ac:dyDescent="0.25">
      <c r="A10" s="26" t="s">
        <v>689</v>
      </c>
      <c r="B10" s="26"/>
      <c r="C10" s="26"/>
      <c r="D10" s="26"/>
      <c r="E10" s="26"/>
      <c r="F10" s="26"/>
      <c r="G10" s="26"/>
      <c r="H10" s="26"/>
      <c r="I10" s="26"/>
      <c r="J10" s="26"/>
      <c r="K10" s="26"/>
      <c r="L10" s="26"/>
      <c r="M10" s="26"/>
      <c r="N10" s="26"/>
      <c r="O10" s="26"/>
      <c r="P10" s="26"/>
      <c r="Q10" s="26"/>
    </row>
    <row r="12" spans="1:17" x14ac:dyDescent="0.25">
      <c r="A12" t="s">
        <v>670</v>
      </c>
    </row>
    <row r="14" spans="1:17" x14ac:dyDescent="0.25">
      <c r="A14" t="s">
        <v>671</v>
      </c>
    </row>
    <row r="16" spans="1:17" x14ac:dyDescent="0.25">
      <c r="A16" t="s">
        <v>672</v>
      </c>
    </row>
    <row r="18" spans="1:9" x14ac:dyDescent="0.25">
      <c r="A18" t="s">
        <v>690</v>
      </c>
    </row>
    <row r="20" spans="1:9" x14ac:dyDescent="0.25">
      <c r="A20" t="s">
        <v>691</v>
      </c>
    </row>
    <row r="22" spans="1:9" x14ac:dyDescent="0.25">
      <c r="A22" t="s">
        <v>692</v>
      </c>
    </row>
    <row r="24" spans="1:9" x14ac:dyDescent="0.25">
      <c r="A24" t="s">
        <v>693</v>
      </c>
    </row>
    <row r="26" spans="1:9" x14ac:dyDescent="0.25">
      <c r="A26" s="26" t="s">
        <v>694</v>
      </c>
      <c r="B26" s="27"/>
      <c r="C26" s="27"/>
      <c r="D26" s="27"/>
      <c r="E26" s="27"/>
      <c r="F26" s="27"/>
      <c r="G26" s="27"/>
      <c r="H26" s="27"/>
      <c r="I26" s="2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CC66C-EAE0-4E29-B030-12F64F19CA65}">
  <dimension ref="A1:N153"/>
  <sheetViews>
    <sheetView topLeftCell="A123" zoomScaleNormal="100" workbookViewId="0">
      <selection activeCell="D4" sqref="D4"/>
    </sheetView>
  </sheetViews>
  <sheetFormatPr defaultRowHeight="15" x14ac:dyDescent="0.25"/>
  <cols>
    <col min="1" max="1" width="8.85546875" bestFit="1" customWidth="1"/>
    <col min="2" max="2" width="45" customWidth="1"/>
    <col min="3" max="3" width="25" customWidth="1"/>
    <col min="4" max="6" width="14.85546875" bestFit="1" customWidth="1"/>
    <col min="7" max="15" width="13.7109375" customWidth="1"/>
  </cols>
  <sheetData>
    <row r="1" spans="1:9" ht="41.25" customHeight="1" x14ac:dyDescent="0.25">
      <c r="A1" s="32" t="s">
        <v>686</v>
      </c>
      <c r="B1" s="32"/>
      <c r="C1" s="32"/>
      <c r="D1" s="32"/>
      <c r="E1" s="32"/>
      <c r="F1" s="32"/>
      <c r="G1" s="32"/>
      <c r="H1" s="32"/>
      <c r="I1" s="32"/>
    </row>
    <row r="2" spans="1:9" ht="41.25" customHeight="1" x14ac:dyDescent="0.25">
      <c r="A2" s="32"/>
      <c r="B2" s="32"/>
      <c r="C2" s="32"/>
      <c r="D2" s="32"/>
      <c r="E2" s="32"/>
      <c r="F2" s="32"/>
      <c r="G2" s="32"/>
      <c r="H2" s="32"/>
      <c r="I2" s="32"/>
    </row>
    <row r="3" spans="1:9" x14ac:dyDescent="0.25">
      <c r="A3" s="33" t="s">
        <v>675</v>
      </c>
      <c r="B3" s="33"/>
      <c r="C3" s="33"/>
      <c r="D3" s="33"/>
      <c r="E3" s="33"/>
      <c r="F3" s="33"/>
      <c r="G3" s="33"/>
      <c r="H3" s="33"/>
      <c r="I3" s="33"/>
    </row>
    <row r="4" spans="1:9" x14ac:dyDescent="0.25">
      <c r="A4" s="7"/>
      <c r="B4" s="7"/>
      <c r="C4" s="7"/>
      <c r="D4" s="7"/>
      <c r="E4" s="7"/>
      <c r="F4" s="7"/>
      <c r="G4" s="7"/>
      <c r="H4" s="7"/>
      <c r="I4" s="7"/>
    </row>
    <row r="5" spans="1:9" ht="30" x14ac:dyDescent="0.25">
      <c r="A5" s="28" t="s">
        <v>647</v>
      </c>
      <c r="B5" s="28" t="s">
        <v>648</v>
      </c>
      <c r="C5" s="7"/>
      <c r="D5" s="7"/>
      <c r="E5" s="7"/>
      <c r="F5" s="7"/>
      <c r="G5" s="7"/>
      <c r="H5" s="7"/>
      <c r="I5" s="7"/>
    </row>
    <row r="7" spans="1:9" x14ac:dyDescent="0.25">
      <c r="A7" s="9" t="s">
        <v>50</v>
      </c>
      <c r="B7" s="26" t="s">
        <v>0</v>
      </c>
      <c r="C7" s="26"/>
      <c r="D7" s="26"/>
    </row>
    <row r="9" spans="1:9" x14ac:dyDescent="0.25">
      <c r="C9" t="s">
        <v>2</v>
      </c>
      <c r="D9" t="s">
        <v>4</v>
      </c>
      <c r="E9" t="s">
        <v>6</v>
      </c>
      <c r="F9" t="s">
        <v>8</v>
      </c>
    </row>
    <row r="10" spans="1:9" x14ac:dyDescent="0.25">
      <c r="A10" t="s">
        <v>673</v>
      </c>
      <c r="B10" s="29" t="s">
        <v>677</v>
      </c>
      <c r="C10" t="s">
        <v>3</v>
      </c>
      <c r="D10" t="s">
        <v>5</v>
      </c>
      <c r="E10" t="s">
        <v>7</v>
      </c>
      <c r="F10" t="s">
        <v>9</v>
      </c>
    </row>
    <row r="11" spans="1:9" ht="15" customHeight="1" x14ac:dyDescent="0.25">
      <c r="A11" t="s">
        <v>649</v>
      </c>
      <c r="B11" s="1" t="s">
        <v>1</v>
      </c>
    </row>
    <row r="12" spans="1:9" x14ac:dyDescent="0.25">
      <c r="A12" t="s">
        <v>650</v>
      </c>
      <c r="B12" s="1" t="s">
        <v>10</v>
      </c>
    </row>
    <row r="13" spans="1:9" x14ac:dyDescent="0.25">
      <c r="A13" t="s">
        <v>651</v>
      </c>
      <c r="B13" s="1" t="s">
        <v>11</v>
      </c>
    </row>
    <row r="14" spans="1:9" ht="30" x14ac:dyDescent="0.25">
      <c r="A14" t="s">
        <v>652</v>
      </c>
      <c r="B14" s="1" t="s">
        <v>12</v>
      </c>
    </row>
    <row r="15" spans="1:9" x14ac:dyDescent="0.25">
      <c r="A15" t="s">
        <v>653</v>
      </c>
      <c r="B15" s="1" t="s">
        <v>13</v>
      </c>
    </row>
    <row r="16" spans="1:9" x14ac:dyDescent="0.25">
      <c r="A16" t="s">
        <v>654</v>
      </c>
      <c r="B16" s="1" t="s">
        <v>14</v>
      </c>
    </row>
    <row r="17" spans="1:6" x14ac:dyDescent="0.25">
      <c r="A17" t="s">
        <v>655</v>
      </c>
      <c r="B17" s="1" t="s">
        <v>15</v>
      </c>
    </row>
    <row r="18" spans="1:6" x14ac:dyDescent="0.25">
      <c r="A18" t="s">
        <v>656</v>
      </c>
      <c r="B18" s="1" t="s">
        <v>16</v>
      </c>
    </row>
    <row r="19" spans="1:6" x14ac:dyDescent="0.25">
      <c r="A19" t="s">
        <v>658</v>
      </c>
      <c r="B19" s="1" t="s">
        <v>17</v>
      </c>
    </row>
    <row r="20" spans="1:6" x14ac:dyDescent="0.25">
      <c r="A20" t="s">
        <v>657</v>
      </c>
      <c r="B20" s="1" t="s">
        <v>18</v>
      </c>
    </row>
    <row r="21" spans="1:6" x14ac:dyDescent="0.25">
      <c r="A21" t="s">
        <v>659</v>
      </c>
      <c r="B21" s="1" t="s">
        <v>19</v>
      </c>
    </row>
    <row r="22" spans="1:6" x14ac:dyDescent="0.25">
      <c r="A22" t="s">
        <v>660</v>
      </c>
      <c r="B22" s="1" t="s">
        <v>20</v>
      </c>
    </row>
    <row r="23" spans="1:6" x14ac:dyDescent="0.25">
      <c r="A23" t="s">
        <v>661</v>
      </c>
      <c r="B23" s="1" t="s">
        <v>21</v>
      </c>
    </row>
    <row r="24" spans="1:6" ht="30" x14ac:dyDescent="0.25">
      <c r="A24" t="s">
        <v>662</v>
      </c>
      <c r="B24" s="1" t="s">
        <v>22</v>
      </c>
    </row>
    <row r="25" spans="1:6" x14ac:dyDescent="0.25">
      <c r="A25" t="s">
        <v>663</v>
      </c>
      <c r="B25" s="1" t="s">
        <v>23</v>
      </c>
    </row>
    <row r="26" spans="1:6" x14ac:dyDescent="0.25">
      <c r="B26" s="1"/>
    </row>
    <row r="28" spans="1:6" x14ac:dyDescent="0.25">
      <c r="A28" s="9" t="s">
        <v>51</v>
      </c>
      <c r="B28" s="9" t="s">
        <v>24</v>
      </c>
      <c r="C28" s="9"/>
      <c r="D28" s="9"/>
      <c r="E28" s="9"/>
      <c r="F28" s="9"/>
    </row>
    <row r="31" spans="1:6" x14ac:dyDescent="0.25">
      <c r="A31" t="s">
        <v>673</v>
      </c>
      <c r="C31" s="29" t="s">
        <v>676</v>
      </c>
    </row>
    <row r="32" spans="1:6" x14ac:dyDescent="0.25">
      <c r="A32" t="s">
        <v>649</v>
      </c>
      <c r="B32" s="1" t="s">
        <v>25</v>
      </c>
    </row>
    <row r="33" spans="1:10" x14ac:dyDescent="0.25">
      <c r="A33" t="s">
        <v>650</v>
      </c>
      <c r="B33" s="1" t="s">
        <v>26</v>
      </c>
    </row>
    <row r="34" spans="1:10" x14ac:dyDescent="0.25">
      <c r="A34" t="s">
        <v>651</v>
      </c>
      <c r="B34" s="1" t="s">
        <v>27</v>
      </c>
    </row>
    <row r="35" spans="1:10" x14ac:dyDescent="0.25">
      <c r="A35" t="s">
        <v>652</v>
      </c>
      <c r="B35" s="1" t="s">
        <v>28</v>
      </c>
    </row>
    <row r="36" spans="1:10" ht="30" x14ac:dyDescent="0.25">
      <c r="A36" t="s">
        <v>653</v>
      </c>
      <c r="B36" s="1" t="s">
        <v>29</v>
      </c>
    </row>
    <row r="37" spans="1:10" ht="30" x14ac:dyDescent="0.25">
      <c r="A37" t="s">
        <v>654</v>
      </c>
      <c r="B37" s="1" t="s">
        <v>30</v>
      </c>
    </row>
    <row r="38" spans="1:10" ht="30" x14ac:dyDescent="0.25">
      <c r="A38" t="s">
        <v>655</v>
      </c>
      <c r="B38" s="1" t="s">
        <v>31</v>
      </c>
    </row>
    <row r="41" spans="1:10" x14ac:dyDescent="0.25">
      <c r="A41" s="9" t="s">
        <v>52</v>
      </c>
      <c r="B41" s="9" t="s">
        <v>32</v>
      </c>
      <c r="C41" s="9"/>
      <c r="D41" s="9"/>
      <c r="E41" s="9"/>
      <c r="F41" s="9"/>
      <c r="G41" s="9"/>
      <c r="H41" s="9"/>
      <c r="I41" s="9"/>
      <c r="J41" s="9"/>
    </row>
    <row r="43" spans="1:10" x14ac:dyDescent="0.25">
      <c r="C43" s="37" t="s">
        <v>2</v>
      </c>
      <c r="D43" s="38"/>
      <c r="E43" s="37" t="s">
        <v>4</v>
      </c>
      <c r="F43" s="38"/>
      <c r="G43" s="37" t="s">
        <v>6</v>
      </c>
      <c r="H43" s="38"/>
      <c r="I43" s="37" t="s">
        <v>8</v>
      </c>
      <c r="J43" s="38"/>
    </row>
    <row r="44" spans="1:10" x14ac:dyDescent="0.25">
      <c r="C44" s="39" t="s">
        <v>3</v>
      </c>
      <c r="D44" s="40"/>
      <c r="E44" s="39" t="s">
        <v>5</v>
      </c>
      <c r="F44" s="40"/>
      <c r="G44" s="39" t="s">
        <v>7</v>
      </c>
      <c r="H44" s="40"/>
      <c r="I44" s="39" t="s">
        <v>9</v>
      </c>
      <c r="J44" s="40"/>
    </row>
    <row r="45" spans="1:10" x14ac:dyDescent="0.25">
      <c r="A45" t="s">
        <v>673</v>
      </c>
      <c r="B45" s="29" t="s">
        <v>678</v>
      </c>
      <c r="C45" s="12" t="s">
        <v>33</v>
      </c>
      <c r="D45" s="13" t="s">
        <v>34</v>
      </c>
      <c r="E45" s="12" t="s">
        <v>33</v>
      </c>
      <c r="F45" s="13" t="s">
        <v>34</v>
      </c>
      <c r="G45" s="12" t="s">
        <v>33</v>
      </c>
      <c r="H45" s="13" t="s">
        <v>34</v>
      </c>
      <c r="I45" s="12" t="s">
        <v>33</v>
      </c>
      <c r="J45" s="13" t="s">
        <v>34</v>
      </c>
    </row>
    <row r="46" spans="1:10" ht="15" customHeight="1" x14ac:dyDescent="0.25">
      <c r="A46" t="s">
        <v>649</v>
      </c>
      <c r="B46" s="1" t="s">
        <v>35</v>
      </c>
      <c r="C46" s="2"/>
      <c r="D46" s="3"/>
      <c r="E46" s="2"/>
      <c r="F46" s="3"/>
      <c r="G46" s="2"/>
      <c r="H46" s="3"/>
      <c r="I46" s="2" t="s">
        <v>110</v>
      </c>
      <c r="J46" s="3"/>
    </row>
    <row r="47" spans="1:10" x14ac:dyDescent="0.25">
      <c r="A47" t="s">
        <v>650</v>
      </c>
      <c r="B47" s="1" t="s">
        <v>36</v>
      </c>
      <c r="C47" s="2"/>
      <c r="D47" s="3"/>
      <c r="E47" s="2"/>
      <c r="F47" s="3"/>
      <c r="G47" s="2"/>
      <c r="H47" s="3"/>
      <c r="I47" s="2"/>
      <c r="J47" s="3"/>
    </row>
    <row r="48" spans="1:10" ht="30" x14ac:dyDescent="0.25">
      <c r="A48" t="s">
        <v>651</v>
      </c>
      <c r="B48" s="1" t="s">
        <v>37</v>
      </c>
      <c r="C48" s="2"/>
      <c r="D48" s="3"/>
      <c r="E48" s="2"/>
      <c r="F48" s="3"/>
      <c r="G48" s="2"/>
      <c r="H48" s="3"/>
      <c r="I48" s="2"/>
      <c r="J48" s="3"/>
    </row>
    <row r="49" spans="1:10" ht="30" x14ac:dyDescent="0.25">
      <c r="A49" t="s">
        <v>652</v>
      </c>
      <c r="B49" s="1" t="s">
        <v>38</v>
      </c>
      <c r="C49" s="2"/>
      <c r="D49" s="3"/>
      <c r="E49" s="2"/>
      <c r="F49" s="3"/>
      <c r="G49" s="2"/>
      <c r="H49" s="3"/>
      <c r="I49" s="2"/>
      <c r="J49" s="3"/>
    </row>
    <row r="50" spans="1:10" x14ac:dyDescent="0.25">
      <c r="A50" t="s">
        <v>653</v>
      </c>
      <c r="B50" s="1" t="s">
        <v>39</v>
      </c>
      <c r="C50" s="2"/>
      <c r="D50" s="3"/>
      <c r="E50" s="2"/>
      <c r="F50" s="3"/>
      <c r="G50" s="2"/>
      <c r="H50" s="3"/>
      <c r="I50" s="2"/>
      <c r="J50" s="3"/>
    </row>
    <row r="51" spans="1:10" x14ac:dyDescent="0.25">
      <c r="A51" t="s">
        <v>654</v>
      </c>
      <c r="B51" s="1" t="s">
        <v>40</v>
      </c>
      <c r="C51" s="2"/>
      <c r="D51" s="3"/>
      <c r="E51" s="2"/>
      <c r="F51" s="3"/>
      <c r="G51" s="2"/>
      <c r="H51" s="3"/>
      <c r="I51" s="2"/>
      <c r="J51" s="3"/>
    </row>
    <row r="52" spans="1:10" ht="30" x14ac:dyDescent="0.25">
      <c r="A52" t="s">
        <v>655</v>
      </c>
      <c r="B52" s="1" t="s">
        <v>43</v>
      </c>
      <c r="C52" s="2"/>
      <c r="D52" s="3"/>
      <c r="E52" s="2"/>
      <c r="F52" s="3"/>
      <c r="G52" s="2"/>
      <c r="H52" s="3"/>
      <c r="I52" s="2"/>
      <c r="J52" s="3"/>
    </row>
    <row r="53" spans="1:10" ht="30" x14ac:dyDescent="0.25">
      <c r="A53" t="s">
        <v>656</v>
      </c>
      <c r="B53" s="1" t="s">
        <v>41</v>
      </c>
      <c r="C53" s="2"/>
      <c r="D53" s="3"/>
      <c r="E53" s="2"/>
      <c r="F53" s="3"/>
      <c r="G53" s="2"/>
      <c r="H53" s="3"/>
      <c r="I53" s="2"/>
      <c r="J53" s="3"/>
    </row>
    <row r="54" spans="1:10" ht="30" x14ac:dyDescent="0.25">
      <c r="A54" t="s">
        <v>664</v>
      </c>
      <c r="B54" s="1" t="s">
        <v>42</v>
      </c>
      <c r="C54" s="4"/>
      <c r="D54" s="5"/>
      <c r="E54" s="4"/>
      <c r="F54" s="5"/>
      <c r="G54" s="4"/>
      <c r="H54" s="5"/>
      <c r="I54" s="4"/>
      <c r="J54" s="5"/>
    </row>
    <row r="57" spans="1:10" x14ac:dyDescent="0.25">
      <c r="A57" s="9" t="s">
        <v>53</v>
      </c>
      <c r="B57" s="9" t="s">
        <v>666</v>
      </c>
      <c r="C57" s="9"/>
      <c r="D57" s="9"/>
      <c r="E57" s="9"/>
      <c r="F57" s="9"/>
    </row>
    <row r="59" spans="1:10" x14ac:dyDescent="0.25">
      <c r="C59" t="s">
        <v>2</v>
      </c>
      <c r="D59" t="s">
        <v>4</v>
      </c>
      <c r="E59" t="s">
        <v>6</v>
      </c>
      <c r="F59" t="s">
        <v>8</v>
      </c>
    </row>
    <row r="60" spans="1:10" x14ac:dyDescent="0.25">
      <c r="A60" t="s">
        <v>673</v>
      </c>
      <c r="B60" s="29" t="s">
        <v>677</v>
      </c>
      <c r="C60" t="s">
        <v>3</v>
      </c>
      <c r="D60" t="s">
        <v>5</v>
      </c>
      <c r="E60" t="s">
        <v>7</v>
      </c>
      <c r="F60" t="s">
        <v>9</v>
      </c>
    </row>
    <row r="61" spans="1:10" ht="15" customHeight="1" x14ac:dyDescent="0.25">
      <c r="A61" t="s">
        <v>649</v>
      </c>
      <c r="B61" s="1" t="s">
        <v>44</v>
      </c>
    </row>
    <row r="62" spans="1:10" ht="45" x14ac:dyDescent="0.25">
      <c r="A62" t="s">
        <v>650</v>
      </c>
      <c r="B62" s="1" t="s">
        <v>45</v>
      </c>
    </row>
    <row r="63" spans="1:10" ht="45" x14ac:dyDescent="0.25">
      <c r="A63" t="s">
        <v>651</v>
      </c>
      <c r="B63" s="1" t="s">
        <v>46</v>
      </c>
    </row>
    <row r="64" spans="1:10" ht="30" x14ac:dyDescent="0.25">
      <c r="A64" t="s">
        <v>652</v>
      </c>
      <c r="B64" s="1" t="s">
        <v>47</v>
      </c>
    </row>
    <row r="65" spans="1:6" x14ac:dyDescent="0.25">
      <c r="A65" t="s">
        <v>653</v>
      </c>
      <c r="B65" s="1" t="s">
        <v>48</v>
      </c>
    </row>
    <row r="66" spans="1:6" x14ac:dyDescent="0.25">
      <c r="A66" t="s">
        <v>654</v>
      </c>
      <c r="B66" s="1" t="s">
        <v>49</v>
      </c>
    </row>
    <row r="67" spans="1:6" ht="30" x14ac:dyDescent="0.25">
      <c r="A67" t="s">
        <v>655</v>
      </c>
      <c r="B67" s="1" t="s">
        <v>108</v>
      </c>
    </row>
    <row r="70" spans="1:6" ht="109.5" customHeight="1" x14ac:dyDescent="0.25">
      <c r="A70" s="10" t="s">
        <v>54</v>
      </c>
      <c r="B70" s="41" t="s">
        <v>55</v>
      </c>
      <c r="C70" s="41"/>
      <c r="D70" s="41"/>
      <c r="E70" s="41"/>
      <c r="F70" s="41"/>
    </row>
    <row r="72" spans="1:6" x14ac:dyDescent="0.25">
      <c r="C72" t="s">
        <v>8</v>
      </c>
    </row>
    <row r="73" spans="1:6" x14ac:dyDescent="0.25">
      <c r="A73" t="s">
        <v>673</v>
      </c>
      <c r="B73" s="29" t="s">
        <v>679</v>
      </c>
      <c r="C73" t="s">
        <v>9</v>
      </c>
    </row>
    <row r="74" spans="1:6" ht="15" customHeight="1" x14ac:dyDescent="0.25">
      <c r="A74" t="s">
        <v>649</v>
      </c>
      <c r="B74" s="1" t="s">
        <v>56</v>
      </c>
    </row>
    <row r="75" spans="1:6" x14ac:dyDescent="0.25">
      <c r="A75" t="s">
        <v>650</v>
      </c>
      <c r="B75" s="1" t="s">
        <v>57</v>
      </c>
    </row>
    <row r="76" spans="1:6" ht="30" x14ac:dyDescent="0.25">
      <c r="A76" t="s">
        <v>651</v>
      </c>
      <c r="B76" s="1" t="s">
        <v>58</v>
      </c>
    </row>
    <row r="77" spans="1:6" x14ac:dyDescent="0.25">
      <c r="A77" t="s">
        <v>652</v>
      </c>
      <c r="B77" s="1" t="s">
        <v>59</v>
      </c>
    </row>
    <row r="78" spans="1:6" x14ac:dyDescent="0.25">
      <c r="A78" t="s">
        <v>653</v>
      </c>
      <c r="B78" s="1" t="s">
        <v>60</v>
      </c>
    </row>
    <row r="79" spans="1:6" ht="60" x14ac:dyDescent="0.25">
      <c r="A79" t="s">
        <v>654</v>
      </c>
      <c r="B79" s="1" t="s">
        <v>61</v>
      </c>
    </row>
    <row r="80" spans="1:6" ht="45" x14ac:dyDescent="0.25">
      <c r="A80" t="s">
        <v>655</v>
      </c>
      <c r="B80" s="1" t="s">
        <v>62</v>
      </c>
    </row>
    <row r="81" spans="1:6" ht="105" x14ac:dyDescent="0.25">
      <c r="A81" t="s">
        <v>656</v>
      </c>
      <c r="B81" s="1" t="s">
        <v>63</v>
      </c>
    </row>
    <row r="82" spans="1:6" ht="60" x14ac:dyDescent="0.25">
      <c r="A82" t="s">
        <v>664</v>
      </c>
      <c r="B82" s="1" t="s">
        <v>64</v>
      </c>
    </row>
    <row r="83" spans="1:6" ht="75" x14ac:dyDescent="0.25">
      <c r="A83" t="s">
        <v>657</v>
      </c>
      <c r="B83" s="1" t="s">
        <v>65</v>
      </c>
    </row>
    <row r="84" spans="1:6" x14ac:dyDescent="0.25">
      <c r="A84" t="s">
        <v>659</v>
      </c>
      <c r="B84" s="1" t="s">
        <v>66</v>
      </c>
    </row>
    <row r="85" spans="1:6" x14ac:dyDescent="0.25">
      <c r="A85" t="s">
        <v>660</v>
      </c>
      <c r="B85" s="1" t="s">
        <v>67</v>
      </c>
    </row>
    <row r="86" spans="1:6" ht="60" x14ac:dyDescent="0.25">
      <c r="A86" t="s">
        <v>661</v>
      </c>
      <c r="B86" s="1" t="s">
        <v>68</v>
      </c>
    </row>
    <row r="87" spans="1:6" x14ac:dyDescent="0.25">
      <c r="A87" t="s">
        <v>662</v>
      </c>
      <c r="B87" s="1" t="s">
        <v>69</v>
      </c>
    </row>
    <row r="89" spans="1:6" x14ac:dyDescent="0.25">
      <c r="A89" s="9" t="s">
        <v>70</v>
      </c>
      <c r="B89" s="11" t="s">
        <v>71</v>
      </c>
      <c r="C89" s="29" t="s">
        <v>680</v>
      </c>
      <c r="D89" s="9"/>
      <c r="E89" s="9"/>
      <c r="F89" s="9"/>
    </row>
    <row r="90" spans="1:6" ht="30.75" customHeight="1" x14ac:dyDescent="0.25">
      <c r="A90" s="9"/>
      <c r="B90" s="42" t="s">
        <v>72</v>
      </c>
      <c r="C90" s="42"/>
      <c r="D90" s="42"/>
      <c r="E90" s="42"/>
      <c r="F90" s="42"/>
    </row>
    <row r="91" spans="1:6" ht="15" customHeight="1" x14ac:dyDescent="0.25"/>
    <row r="99" spans="1:14" x14ac:dyDescent="0.25">
      <c r="A99" s="9" t="s">
        <v>73</v>
      </c>
      <c r="B99" s="9" t="s">
        <v>74</v>
      </c>
      <c r="C99" s="9"/>
      <c r="D99" s="9"/>
      <c r="E99" s="9"/>
      <c r="F99" s="9"/>
      <c r="G99" s="9"/>
      <c r="H99" s="9"/>
    </row>
    <row r="100" spans="1:14" x14ac:dyDescent="0.25">
      <c r="B100" t="s">
        <v>111</v>
      </c>
    </row>
    <row r="101" spans="1:14" x14ac:dyDescent="0.25">
      <c r="B101" t="s">
        <v>112</v>
      </c>
    </row>
    <row r="103" spans="1:14" x14ac:dyDescent="0.25">
      <c r="C103" s="34" t="s">
        <v>75</v>
      </c>
      <c r="D103" s="34"/>
      <c r="E103" s="34"/>
      <c r="F103" s="34"/>
      <c r="G103" s="34"/>
      <c r="H103" s="34"/>
      <c r="I103" s="34"/>
      <c r="J103" s="34"/>
      <c r="K103" s="34"/>
      <c r="L103" s="34"/>
      <c r="M103" s="34"/>
      <c r="N103" s="34"/>
    </row>
    <row r="104" spans="1:14" x14ac:dyDescent="0.25">
      <c r="C104" s="34" t="s">
        <v>76</v>
      </c>
      <c r="D104" s="34"/>
      <c r="E104" s="34"/>
      <c r="F104" s="34"/>
      <c r="G104" s="34"/>
      <c r="H104" s="34"/>
      <c r="I104" s="34"/>
      <c r="J104" s="34"/>
      <c r="K104" s="34"/>
      <c r="L104" s="34"/>
      <c r="M104" s="34"/>
      <c r="N104" s="34"/>
    </row>
    <row r="105" spans="1:14" ht="75.75" customHeight="1" x14ac:dyDescent="0.25">
      <c r="B105" t="s">
        <v>77</v>
      </c>
      <c r="C105" s="36" t="s">
        <v>109</v>
      </c>
      <c r="D105" s="36"/>
      <c r="E105" s="36" t="s">
        <v>102</v>
      </c>
      <c r="F105" s="36"/>
      <c r="G105" s="36" t="s">
        <v>103</v>
      </c>
      <c r="H105" s="36"/>
      <c r="I105" s="36" t="s">
        <v>105</v>
      </c>
      <c r="J105" s="36"/>
      <c r="K105" s="36" t="s">
        <v>104</v>
      </c>
      <c r="L105" s="36"/>
      <c r="M105" s="36" t="s">
        <v>106</v>
      </c>
      <c r="N105" s="36"/>
    </row>
    <row r="106" spans="1:14" ht="75.75" customHeight="1" x14ac:dyDescent="0.25">
      <c r="A106" t="s">
        <v>673</v>
      </c>
      <c r="B106" s="30" t="s">
        <v>681</v>
      </c>
      <c r="C106" s="34" t="s">
        <v>677</v>
      </c>
      <c r="D106" s="34"/>
      <c r="E106" s="34" t="s">
        <v>677</v>
      </c>
      <c r="F106" s="34"/>
      <c r="G106" s="34" t="s">
        <v>677</v>
      </c>
      <c r="H106" s="34"/>
      <c r="I106" s="34" t="s">
        <v>677</v>
      </c>
      <c r="J106" s="34"/>
      <c r="K106" s="34" t="s">
        <v>677</v>
      </c>
      <c r="L106" s="34"/>
      <c r="M106" s="34" t="s">
        <v>677</v>
      </c>
      <c r="N106" s="34"/>
    </row>
    <row r="107" spans="1:14" ht="29.25" customHeight="1" x14ac:dyDescent="0.25">
      <c r="A107" t="s">
        <v>649</v>
      </c>
      <c r="B107" s="1" t="s">
        <v>78</v>
      </c>
      <c r="C107" s="35" t="s">
        <v>682</v>
      </c>
      <c r="D107" s="35"/>
      <c r="E107" s="35" t="s">
        <v>682</v>
      </c>
      <c r="F107" s="35"/>
      <c r="G107" s="35" t="s">
        <v>682</v>
      </c>
      <c r="H107" s="35"/>
      <c r="I107" s="35" t="s">
        <v>682</v>
      </c>
      <c r="J107" s="35"/>
      <c r="K107" s="35" t="s">
        <v>682</v>
      </c>
      <c r="L107" s="35"/>
      <c r="M107" s="35" t="s">
        <v>682</v>
      </c>
      <c r="N107" s="35"/>
    </row>
    <row r="108" spans="1:14" ht="30.75" customHeight="1" x14ac:dyDescent="0.25">
      <c r="A108" t="s">
        <v>650</v>
      </c>
      <c r="B108" s="1" t="s">
        <v>79</v>
      </c>
      <c r="C108" s="35" t="s">
        <v>682</v>
      </c>
      <c r="D108" s="35"/>
      <c r="E108" s="35" t="s">
        <v>682</v>
      </c>
      <c r="F108" s="35"/>
      <c r="G108" s="35" t="s">
        <v>682</v>
      </c>
      <c r="H108" s="35"/>
      <c r="I108" s="35" t="s">
        <v>682</v>
      </c>
      <c r="J108" s="35"/>
      <c r="K108" s="35" t="s">
        <v>682</v>
      </c>
      <c r="L108" s="35"/>
      <c r="M108" s="35" t="s">
        <v>682</v>
      </c>
      <c r="N108" s="35"/>
    </row>
    <row r="109" spans="1:14" ht="30.75" customHeight="1" x14ac:dyDescent="0.25">
      <c r="A109" t="s">
        <v>651</v>
      </c>
      <c r="B109" s="1" t="s">
        <v>80</v>
      </c>
      <c r="C109" s="35" t="s">
        <v>682</v>
      </c>
      <c r="D109" s="35"/>
      <c r="E109" s="35" t="s">
        <v>682</v>
      </c>
      <c r="F109" s="35"/>
      <c r="G109" s="35" t="s">
        <v>682</v>
      </c>
      <c r="H109" s="35"/>
      <c r="I109" s="35" t="s">
        <v>682</v>
      </c>
      <c r="J109" s="35"/>
      <c r="K109" s="35" t="s">
        <v>682</v>
      </c>
      <c r="L109" s="35"/>
      <c r="M109" s="35" t="s">
        <v>682</v>
      </c>
      <c r="N109" s="35"/>
    </row>
    <row r="110" spans="1:14" ht="29.25" customHeight="1" x14ac:dyDescent="0.25">
      <c r="A110" t="s">
        <v>652</v>
      </c>
      <c r="B110" s="1" t="s">
        <v>81</v>
      </c>
      <c r="C110" s="35" t="s">
        <v>682</v>
      </c>
      <c r="D110" s="35"/>
      <c r="E110" s="35" t="s">
        <v>682</v>
      </c>
      <c r="F110" s="35"/>
      <c r="G110" s="35" t="s">
        <v>682</v>
      </c>
      <c r="H110" s="35"/>
      <c r="I110" s="35" t="s">
        <v>682</v>
      </c>
      <c r="J110" s="35"/>
      <c r="K110" s="35" t="s">
        <v>682</v>
      </c>
      <c r="L110" s="35"/>
      <c r="M110" s="35" t="s">
        <v>682</v>
      </c>
      <c r="N110" s="35"/>
    </row>
    <row r="111" spans="1:14" ht="31.5" customHeight="1" x14ac:dyDescent="0.25">
      <c r="A111" t="s">
        <v>653</v>
      </c>
      <c r="B111" s="1" t="s">
        <v>82</v>
      </c>
      <c r="C111" s="35" t="s">
        <v>682</v>
      </c>
      <c r="D111" s="35"/>
      <c r="E111" s="35" t="s">
        <v>682</v>
      </c>
      <c r="F111" s="35"/>
      <c r="G111" s="35" t="s">
        <v>682</v>
      </c>
      <c r="H111" s="35"/>
      <c r="I111" s="35" t="s">
        <v>682</v>
      </c>
      <c r="J111" s="35"/>
      <c r="K111" s="35" t="s">
        <v>682</v>
      </c>
      <c r="L111" s="35"/>
      <c r="M111" s="35" t="s">
        <v>682</v>
      </c>
      <c r="N111" s="35"/>
    </row>
    <row r="112" spans="1:14" ht="29.25" customHeight="1" x14ac:dyDescent="0.25">
      <c r="A112" t="s">
        <v>654</v>
      </c>
      <c r="B112" s="1" t="s">
        <v>83</v>
      </c>
      <c r="C112" s="35" t="s">
        <v>682</v>
      </c>
      <c r="D112" s="35"/>
      <c r="E112" s="35" t="s">
        <v>682</v>
      </c>
      <c r="F112" s="35"/>
      <c r="G112" s="35" t="s">
        <v>682</v>
      </c>
      <c r="H112" s="35"/>
      <c r="I112" s="35" t="s">
        <v>682</v>
      </c>
      <c r="J112" s="35"/>
      <c r="K112" s="35" t="s">
        <v>682</v>
      </c>
      <c r="L112" s="35"/>
      <c r="M112" s="35" t="s">
        <v>682</v>
      </c>
      <c r="N112" s="35"/>
    </row>
    <row r="113" spans="1:14" ht="29.25" customHeight="1" x14ac:dyDescent="0.25">
      <c r="A113" t="s">
        <v>655</v>
      </c>
      <c r="B113" s="1" t="s">
        <v>84</v>
      </c>
      <c r="C113" s="35" t="s">
        <v>682</v>
      </c>
      <c r="D113" s="35"/>
      <c r="E113" s="35" t="s">
        <v>682</v>
      </c>
      <c r="F113" s="35"/>
      <c r="G113" s="35" t="s">
        <v>682</v>
      </c>
      <c r="H113" s="35"/>
      <c r="I113" s="35" t="s">
        <v>682</v>
      </c>
      <c r="J113" s="35"/>
      <c r="K113" s="35" t="s">
        <v>682</v>
      </c>
      <c r="L113" s="35"/>
      <c r="M113" s="35" t="s">
        <v>682</v>
      </c>
      <c r="N113" s="35"/>
    </row>
    <row r="114" spans="1:14" ht="30.75" customHeight="1" x14ac:dyDescent="0.25">
      <c r="A114" t="s">
        <v>656</v>
      </c>
      <c r="B114" s="1" t="s">
        <v>85</v>
      </c>
      <c r="C114" s="35" t="s">
        <v>682</v>
      </c>
      <c r="D114" s="35"/>
      <c r="E114" s="35" t="s">
        <v>682</v>
      </c>
      <c r="F114" s="35"/>
      <c r="G114" s="35" t="s">
        <v>682</v>
      </c>
      <c r="H114" s="35"/>
      <c r="I114" s="35" t="s">
        <v>682</v>
      </c>
      <c r="J114" s="35"/>
      <c r="K114" s="35" t="s">
        <v>682</v>
      </c>
      <c r="L114" s="35"/>
      <c r="M114" s="35" t="s">
        <v>682</v>
      </c>
      <c r="N114" s="35"/>
    </row>
    <row r="115" spans="1:14" ht="30" customHeight="1" x14ac:dyDescent="0.25">
      <c r="A115" t="s">
        <v>664</v>
      </c>
      <c r="B115" s="1" t="s">
        <v>86</v>
      </c>
      <c r="C115" s="35" t="s">
        <v>682</v>
      </c>
      <c r="D115" s="35"/>
      <c r="E115" s="35" t="s">
        <v>682</v>
      </c>
      <c r="F115" s="35"/>
      <c r="G115" s="35" t="s">
        <v>682</v>
      </c>
      <c r="H115" s="35"/>
      <c r="I115" s="35" t="s">
        <v>682</v>
      </c>
      <c r="J115" s="35"/>
      <c r="K115" s="35" t="s">
        <v>682</v>
      </c>
      <c r="L115" s="35"/>
      <c r="M115" s="35" t="s">
        <v>682</v>
      </c>
      <c r="N115" s="35"/>
    </row>
    <row r="116" spans="1:14" ht="33.75" customHeight="1" x14ac:dyDescent="0.25">
      <c r="A116" t="s">
        <v>657</v>
      </c>
      <c r="B116" s="1" t="s">
        <v>87</v>
      </c>
      <c r="C116" s="35" t="s">
        <v>682</v>
      </c>
      <c r="D116" s="35"/>
      <c r="E116" s="35" t="s">
        <v>682</v>
      </c>
      <c r="F116" s="35"/>
      <c r="G116" s="35" t="s">
        <v>682</v>
      </c>
      <c r="H116" s="35"/>
      <c r="I116" s="35" t="s">
        <v>682</v>
      </c>
      <c r="J116" s="35"/>
      <c r="K116" s="35" t="s">
        <v>682</v>
      </c>
      <c r="L116" s="35"/>
      <c r="M116" s="35" t="s">
        <v>682</v>
      </c>
      <c r="N116" s="35"/>
    </row>
    <row r="117" spans="1:14" ht="31.5" customHeight="1" x14ac:dyDescent="0.25">
      <c r="A117" t="s">
        <v>659</v>
      </c>
      <c r="B117" s="1" t="s">
        <v>88</v>
      </c>
      <c r="C117" s="35" t="s">
        <v>682</v>
      </c>
      <c r="D117" s="35"/>
      <c r="E117" s="35" t="s">
        <v>682</v>
      </c>
      <c r="F117" s="35"/>
      <c r="G117" s="35" t="s">
        <v>682</v>
      </c>
      <c r="H117" s="35"/>
      <c r="I117" s="35" t="s">
        <v>682</v>
      </c>
      <c r="J117" s="35"/>
      <c r="K117" s="35" t="s">
        <v>682</v>
      </c>
      <c r="L117" s="35"/>
      <c r="M117" s="35" t="s">
        <v>682</v>
      </c>
      <c r="N117" s="35"/>
    </row>
    <row r="118" spans="1:14" ht="29.25" customHeight="1" x14ac:dyDescent="0.25">
      <c r="A118" t="s">
        <v>660</v>
      </c>
      <c r="B118" s="1" t="s">
        <v>89</v>
      </c>
      <c r="C118" s="35" t="s">
        <v>682</v>
      </c>
      <c r="D118" s="35"/>
      <c r="E118" s="35" t="s">
        <v>682</v>
      </c>
      <c r="F118" s="35"/>
      <c r="G118" s="35" t="s">
        <v>682</v>
      </c>
      <c r="H118" s="35"/>
      <c r="I118" s="35" t="s">
        <v>682</v>
      </c>
      <c r="J118" s="35"/>
      <c r="K118" s="35" t="s">
        <v>682</v>
      </c>
      <c r="L118" s="35"/>
      <c r="M118" s="35" t="s">
        <v>682</v>
      </c>
      <c r="N118" s="35"/>
    </row>
    <row r="119" spans="1:14" ht="35.25" customHeight="1" x14ac:dyDescent="0.25">
      <c r="A119" t="s">
        <v>661</v>
      </c>
      <c r="B119" s="1" t="s">
        <v>90</v>
      </c>
      <c r="C119" s="35" t="s">
        <v>682</v>
      </c>
      <c r="D119" s="35"/>
      <c r="E119" s="35" t="s">
        <v>682</v>
      </c>
      <c r="F119" s="35"/>
      <c r="G119" s="35" t="s">
        <v>682</v>
      </c>
      <c r="H119" s="35"/>
      <c r="I119" s="35" t="s">
        <v>682</v>
      </c>
      <c r="J119" s="35"/>
      <c r="K119" s="35" t="s">
        <v>682</v>
      </c>
      <c r="L119" s="35"/>
      <c r="M119" s="35" t="s">
        <v>682</v>
      </c>
      <c r="N119" s="35"/>
    </row>
    <row r="120" spans="1:14" ht="30" customHeight="1" x14ac:dyDescent="0.25">
      <c r="A120" t="s">
        <v>662</v>
      </c>
      <c r="B120" s="1" t="s">
        <v>91</v>
      </c>
      <c r="C120" s="35" t="s">
        <v>682</v>
      </c>
      <c r="D120" s="35"/>
      <c r="E120" s="35" t="s">
        <v>682</v>
      </c>
      <c r="F120" s="35"/>
      <c r="G120" s="35" t="s">
        <v>682</v>
      </c>
      <c r="H120" s="35"/>
      <c r="I120" s="35" t="s">
        <v>682</v>
      </c>
      <c r="J120" s="35"/>
      <c r="K120" s="35" t="s">
        <v>682</v>
      </c>
      <c r="L120" s="35"/>
      <c r="M120" s="35" t="s">
        <v>682</v>
      </c>
      <c r="N120" s="35"/>
    </row>
    <row r="121" spans="1:14" x14ac:dyDescent="0.25">
      <c r="C121" s="1"/>
      <c r="D121" s="6"/>
      <c r="E121" s="6"/>
    </row>
    <row r="124" spans="1:14" x14ac:dyDescent="0.25">
      <c r="A124" s="9" t="s">
        <v>93</v>
      </c>
      <c r="B124" s="9" t="s">
        <v>92</v>
      </c>
      <c r="C124" t="s">
        <v>2</v>
      </c>
      <c r="D124" t="s">
        <v>4</v>
      </c>
      <c r="E124" t="s">
        <v>6</v>
      </c>
      <c r="F124" t="s">
        <v>8</v>
      </c>
    </row>
    <row r="125" spans="1:14" x14ac:dyDescent="0.25">
      <c r="A125" t="s">
        <v>673</v>
      </c>
      <c r="B125" s="29" t="s">
        <v>685</v>
      </c>
      <c r="C125" t="s">
        <v>3</v>
      </c>
      <c r="D125" t="s">
        <v>5</v>
      </c>
      <c r="E125" t="s">
        <v>7</v>
      </c>
      <c r="F125" t="s">
        <v>9</v>
      </c>
    </row>
    <row r="126" spans="1:14" ht="15" customHeight="1" x14ac:dyDescent="0.25">
      <c r="A126" t="s">
        <v>649</v>
      </c>
      <c r="B126" s="1" t="s">
        <v>94</v>
      </c>
      <c r="C126" t="s">
        <v>683</v>
      </c>
      <c r="D126" t="s">
        <v>683</v>
      </c>
      <c r="E126" t="s">
        <v>683</v>
      </c>
      <c r="F126" t="s">
        <v>683</v>
      </c>
    </row>
    <row r="127" spans="1:14" ht="45" x14ac:dyDescent="0.25">
      <c r="A127" t="s">
        <v>650</v>
      </c>
      <c r="B127" s="1" t="s">
        <v>95</v>
      </c>
      <c r="C127" t="s">
        <v>683</v>
      </c>
      <c r="D127" t="s">
        <v>683</v>
      </c>
      <c r="E127" t="s">
        <v>683</v>
      </c>
      <c r="F127" t="s">
        <v>683</v>
      </c>
    </row>
    <row r="128" spans="1:14" ht="30" x14ac:dyDescent="0.25">
      <c r="A128" t="s">
        <v>651</v>
      </c>
      <c r="B128" s="1" t="s">
        <v>96</v>
      </c>
      <c r="C128" t="s">
        <v>683</v>
      </c>
      <c r="D128" t="s">
        <v>683</v>
      </c>
      <c r="E128" t="s">
        <v>683</v>
      </c>
      <c r="F128" t="s">
        <v>683</v>
      </c>
    </row>
    <row r="129" spans="1:6" x14ac:dyDescent="0.25">
      <c r="F129" s="8"/>
    </row>
    <row r="130" spans="1:6" x14ac:dyDescent="0.25">
      <c r="F130" s="8"/>
    </row>
    <row r="131" spans="1:6" x14ac:dyDescent="0.25">
      <c r="F131" s="8"/>
    </row>
    <row r="132" spans="1:6" ht="15" customHeight="1" x14ac:dyDescent="0.25">
      <c r="A132" s="9" t="s">
        <v>97</v>
      </c>
      <c r="B132" s="11" t="s">
        <v>98</v>
      </c>
      <c r="C132" t="s">
        <v>2</v>
      </c>
      <c r="D132" t="s">
        <v>4</v>
      </c>
      <c r="E132" t="s">
        <v>6</v>
      </c>
      <c r="F132" t="s">
        <v>8</v>
      </c>
    </row>
    <row r="133" spans="1:6" x14ac:dyDescent="0.25">
      <c r="A133" t="s">
        <v>673</v>
      </c>
      <c r="B133" s="31" t="s">
        <v>684</v>
      </c>
      <c r="C133" t="s">
        <v>3</v>
      </c>
      <c r="D133" t="s">
        <v>5</v>
      </c>
      <c r="E133" t="s">
        <v>7</v>
      </c>
      <c r="F133" t="s">
        <v>9</v>
      </c>
    </row>
    <row r="134" spans="1:6" ht="30" x14ac:dyDescent="0.25">
      <c r="A134" t="s">
        <v>649</v>
      </c>
      <c r="B134" s="1" t="s">
        <v>99</v>
      </c>
      <c r="C134" t="s">
        <v>677</v>
      </c>
      <c r="D134" t="s">
        <v>677</v>
      </c>
      <c r="E134" t="s">
        <v>677</v>
      </c>
      <c r="F134" t="s">
        <v>677</v>
      </c>
    </row>
    <row r="135" spans="1:6" ht="30" x14ac:dyDescent="0.25">
      <c r="A135" t="s">
        <v>650</v>
      </c>
      <c r="B135" s="1" t="s">
        <v>100</v>
      </c>
      <c r="C135" t="s">
        <v>683</v>
      </c>
      <c r="D135" t="s">
        <v>683</v>
      </c>
      <c r="E135" t="s">
        <v>683</v>
      </c>
      <c r="F135" t="s">
        <v>683</v>
      </c>
    </row>
    <row r="136" spans="1:6" x14ac:dyDescent="0.25">
      <c r="B136" s="1"/>
    </row>
    <row r="137" spans="1:6" x14ac:dyDescent="0.25">
      <c r="B137" s="1"/>
    </row>
    <row r="138" spans="1:6" ht="45" x14ac:dyDescent="0.25">
      <c r="A138" s="9" t="s">
        <v>107</v>
      </c>
      <c r="B138" s="11" t="s">
        <v>101</v>
      </c>
      <c r="C138" t="s">
        <v>2</v>
      </c>
      <c r="D138" t="s">
        <v>4</v>
      </c>
      <c r="E138" t="s">
        <v>6</v>
      </c>
      <c r="F138" t="s">
        <v>8</v>
      </c>
    </row>
    <row r="139" spans="1:6" ht="15" customHeight="1" x14ac:dyDescent="0.25">
      <c r="A139" t="s">
        <v>674</v>
      </c>
      <c r="B139" s="31" t="s">
        <v>685</v>
      </c>
      <c r="C139" t="s">
        <v>3</v>
      </c>
      <c r="D139" t="s">
        <v>5</v>
      </c>
      <c r="E139" t="s">
        <v>7</v>
      </c>
      <c r="F139" t="s">
        <v>9</v>
      </c>
    </row>
    <row r="140" spans="1:6" ht="16.5" customHeight="1" x14ac:dyDescent="0.25">
      <c r="A140" t="s">
        <v>649</v>
      </c>
      <c r="B140" s="1" t="s">
        <v>78</v>
      </c>
      <c r="C140" t="s">
        <v>683</v>
      </c>
      <c r="D140" t="s">
        <v>683</v>
      </c>
      <c r="E140" t="s">
        <v>683</v>
      </c>
      <c r="F140" t="s">
        <v>683</v>
      </c>
    </row>
    <row r="141" spans="1:6" x14ac:dyDescent="0.25">
      <c r="A141" t="s">
        <v>650</v>
      </c>
      <c r="B141" s="1" t="s">
        <v>79</v>
      </c>
      <c r="C141" t="s">
        <v>683</v>
      </c>
      <c r="D141" t="s">
        <v>683</v>
      </c>
      <c r="E141" t="s">
        <v>683</v>
      </c>
      <c r="F141" t="s">
        <v>683</v>
      </c>
    </row>
    <row r="142" spans="1:6" x14ac:dyDescent="0.25">
      <c r="A142" t="s">
        <v>651</v>
      </c>
      <c r="B142" s="1" t="s">
        <v>80</v>
      </c>
      <c r="C142" t="s">
        <v>683</v>
      </c>
      <c r="D142" t="s">
        <v>683</v>
      </c>
      <c r="E142" t="s">
        <v>683</v>
      </c>
      <c r="F142" t="s">
        <v>683</v>
      </c>
    </row>
    <row r="143" spans="1:6" x14ac:dyDescent="0.25">
      <c r="A143" t="s">
        <v>652</v>
      </c>
      <c r="B143" s="1" t="s">
        <v>81</v>
      </c>
      <c r="C143" t="s">
        <v>683</v>
      </c>
      <c r="D143" t="s">
        <v>683</v>
      </c>
      <c r="E143" t="s">
        <v>683</v>
      </c>
      <c r="F143" t="s">
        <v>683</v>
      </c>
    </row>
    <row r="144" spans="1:6" x14ac:dyDescent="0.25">
      <c r="A144" t="s">
        <v>653</v>
      </c>
      <c r="B144" s="1" t="s">
        <v>82</v>
      </c>
      <c r="C144" t="s">
        <v>683</v>
      </c>
      <c r="D144" t="s">
        <v>683</v>
      </c>
      <c r="E144" t="s">
        <v>683</v>
      </c>
      <c r="F144" t="s">
        <v>683</v>
      </c>
    </row>
    <row r="145" spans="1:6" x14ac:dyDescent="0.25">
      <c r="A145" t="s">
        <v>654</v>
      </c>
      <c r="B145" s="1" t="s">
        <v>83</v>
      </c>
      <c r="C145" t="s">
        <v>683</v>
      </c>
      <c r="D145" t="s">
        <v>683</v>
      </c>
      <c r="E145" t="s">
        <v>683</v>
      </c>
      <c r="F145" t="s">
        <v>683</v>
      </c>
    </row>
    <row r="146" spans="1:6" x14ac:dyDescent="0.25">
      <c r="A146" t="s">
        <v>655</v>
      </c>
      <c r="B146" s="1" t="s">
        <v>84</v>
      </c>
      <c r="C146" t="s">
        <v>683</v>
      </c>
      <c r="D146" t="s">
        <v>683</v>
      </c>
      <c r="E146" t="s">
        <v>683</v>
      </c>
      <c r="F146" t="s">
        <v>683</v>
      </c>
    </row>
    <row r="147" spans="1:6" x14ac:dyDescent="0.25">
      <c r="A147" t="s">
        <v>656</v>
      </c>
      <c r="B147" s="1" t="s">
        <v>85</v>
      </c>
      <c r="C147" t="s">
        <v>683</v>
      </c>
      <c r="D147" t="s">
        <v>683</v>
      </c>
      <c r="E147" t="s">
        <v>683</v>
      </c>
      <c r="F147" t="s">
        <v>683</v>
      </c>
    </row>
    <row r="148" spans="1:6" x14ac:dyDescent="0.25">
      <c r="A148" t="s">
        <v>664</v>
      </c>
      <c r="B148" s="1" t="s">
        <v>86</v>
      </c>
      <c r="C148" t="s">
        <v>683</v>
      </c>
      <c r="D148" t="s">
        <v>683</v>
      </c>
      <c r="E148" t="s">
        <v>683</v>
      </c>
      <c r="F148" t="s">
        <v>683</v>
      </c>
    </row>
    <row r="149" spans="1:6" x14ac:dyDescent="0.25">
      <c r="A149" t="s">
        <v>657</v>
      </c>
      <c r="B149" s="1" t="s">
        <v>87</v>
      </c>
      <c r="C149" t="s">
        <v>683</v>
      </c>
      <c r="D149" t="s">
        <v>683</v>
      </c>
      <c r="E149" t="s">
        <v>683</v>
      </c>
      <c r="F149" t="s">
        <v>683</v>
      </c>
    </row>
    <row r="150" spans="1:6" x14ac:dyDescent="0.25">
      <c r="A150" t="s">
        <v>659</v>
      </c>
      <c r="B150" s="1" t="s">
        <v>88</v>
      </c>
      <c r="C150" t="s">
        <v>683</v>
      </c>
      <c r="D150" t="s">
        <v>683</v>
      </c>
      <c r="E150" t="s">
        <v>683</v>
      </c>
      <c r="F150" t="s">
        <v>683</v>
      </c>
    </row>
    <row r="151" spans="1:6" x14ac:dyDescent="0.25">
      <c r="A151" t="s">
        <v>660</v>
      </c>
      <c r="B151" s="1" t="s">
        <v>89</v>
      </c>
      <c r="C151" t="s">
        <v>683</v>
      </c>
      <c r="D151" t="s">
        <v>683</v>
      </c>
      <c r="E151" t="s">
        <v>683</v>
      </c>
      <c r="F151" t="s">
        <v>683</v>
      </c>
    </row>
    <row r="152" spans="1:6" x14ac:dyDescent="0.25">
      <c r="A152" t="s">
        <v>661</v>
      </c>
      <c r="B152" s="1" t="s">
        <v>90</v>
      </c>
      <c r="C152" t="s">
        <v>683</v>
      </c>
      <c r="D152" t="s">
        <v>683</v>
      </c>
      <c r="E152" t="s">
        <v>683</v>
      </c>
      <c r="F152" t="s">
        <v>683</v>
      </c>
    </row>
    <row r="153" spans="1:6" x14ac:dyDescent="0.25">
      <c r="A153" t="s">
        <v>662</v>
      </c>
      <c r="B153" s="1" t="s">
        <v>91</v>
      </c>
      <c r="C153" t="s">
        <v>683</v>
      </c>
      <c r="D153" t="s">
        <v>683</v>
      </c>
      <c r="E153" t="s">
        <v>683</v>
      </c>
      <c r="F153" t="s">
        <v>683</v>
      </c>
    </row>
  </sheetData>
  <mergeCells count="110">
    <mergeCell ref="I43:J43"/>
    <mergeCell ref="I44:J44"/>
    <mergeCell ref="B70:F70"/>
    <mergeCell ref="B90:F90"/>
    <mergeCell ref="C105:D105"/>
    <mergeCell ref="E105:F105"/>
    <mergeCell ref="G105:H105"/>
    <mergeCell ref="I105:J105"/>
    <mergeCell ref="C43:D43"/>
    <mergeCell ref="C44:D44"/>
    <mergeCell ref="E43:F43"/>
    <mergeCell ref="E44:F44"/>
    <mergeCell ref="G43:H43"/>
    <mergeCell ref="G44:H44"/>
    <mergeCell ref="G120:H120"/>
    <mergeCell ref="C112:D112"/>
    <mergeCell ref="E112:F112"/>
    <mergeCell ref="C107:D107"/>
    <mergeCell ref="E107:F107"/>
    <mergeCell ref="C108:D108"/>
    <mergeCell ref="E108:F108"/>
    <mergeCell ref="C109:D109"/>
    <mergeCell ref="E109:F109"/>
    <mergeCell ref="G110:H110"/>
    <mergeCell ref="C120:D120"/>
    <mergeCell ref="E120:F120"/>
    <mergeCell ref="C116:D116"/>
    <mergeCell ref="E116:F116"/>
    <mergeCell ref="C117:D117"/>
    <mergeCell ref="E117:F117"/>
    <mergeCell ref="C118:D118"/>
    <mergeCell ref="E118:F118"/>
    <mergeCell ref="C113:D113"/>
    <mergeCell ref="E113:F113"/>
    <mergeCell ref="C114:D114"/>
    <mergeCell ref="E114:F114"/>
    <mergeCell ref="C115:D115"/>
    <mergeCell ref="E115:F115"/>
    <mergeCell ref="K105:L105"/>
    <mergeCell ref="M105:N105"/>
    <mergeCell ref="M107:N107"/>
    <mergeCell ref="M108:N108"/>
    <mergeCell ref="M120:N120"/>
    <mergeCell ref="C103:N103"/>
    <mergeCell ref="C104:N104"/>
    <mergeCell ref="M106:N106"/>
    <mergeCell ref="M111:N111"/>
    <mergeCell ref="M112:N112"/>
    <mergeCell ref="M113:N113"/>
    <mergeCell ref="M114:N114"/>
    <mergeCell ref="M115:N115"/>
    <mergeCell ref="M116:N116"/>
    <mergeCell ref="K115:L115"/>
    <mergeCell ref="K116:L116"/>
    <mergeCell ref="K117:L117"/>
    <mergeCell ref="K118:L118"/>
    <mergeCell ref="K119:L119"/>
    <mergeCell ref="K120:L120"/>
    <mergeCell ref="I119:J119"/>
    <mergeCell ref="I120:J120"/>
    <mergeCell ref="K107:L107"/>
    <mergeCell ref="K108:L108"/>
    <mergeCell ref="K106:L106"/>
    <mergeCell ref="M117:N117"/>
    <mergeCell ref="M118:N118"/>
    <mergeCell ref="M119:N119"/>
    <mergeCell ref="K113:L113"/>
    <mergeCell ref="K114:L114"/>
    <mergeCell ref="I113:J113"/>
    <mergeCell ref="I114:J114"/>
    <mergeCell ref="I115:J115"/>
    <mergeCell ref="I116:J116"/>
    <mergeCell ref="I117:J117"/>
    <mergeCell ref="I118:J118"/>
    <mergeCell ref="K109:L109"/>
    <mergeCell ref="K110:L110"/>
    <mergeCell ref="K111:L111"/>
    <mergeCell ref="K112:L112"/>
    <mergeCell ref="I107:J107"/>
    <mergeCell ref="I108:J108"/>
    <mergeCell ref="I109:J109"/>
    <mergeCell ref="I110:J110"/>
    <mergeCell ref="I111:J111"/>
    <mergeCell ref="I112:J112"/>
    <mergeCell ref="M109:N109"/>
    <mergeCell ref="M110:N110"/>
    <mergeCell ref="A1:I2"/>
    <mergeCell ref="A3:I3"/>
    <mergeCell ref="C106:D106"/>
    <mergeCell ref="E106:F106"/>
    <mergeCell ref="G106:H106"/>
    <mergeCell ref="I106:J106"/>
    <mergeCell ref="G117:H117"/>
    <mergeCell ref="G118:H118"/>
    <mergeCell ref="G119:H119"/>
    <mergeCell ref="G111:H111"/>
    <mergeCell ref="G112:H112"/>
    <mergeCell ref="G113:H113"/>
    <mergeCell ref="G114:H114"/>
    <mergeCell ref="G115:H115"/>
    <mergeCell ref="G116:H116"/>
    <mergeCell ref="G107:H107"/>
    <mergeCell ref="G108:H108"/>
    <mergeCell ref="G109:H109"/>
    <mergeCell ref="C119:D119"/>
    <mergeCell ref="E119:F119"/>
    <mergeCell ref="C110:D110"/>
    <mergeCell ref="E110:F110"/>
    <mergeCell ref="C111:D111"/>
    <mergeCell ref="E111:F111"/>
  </mergeCells>
  <dataValidations count="1">
    <dataValidation type="list" allowBlank="1" showInputMessage="1" showErrorMessage="1" sqref="B5" xr:uid="{32723623-151E-4451-AAA9-5FF95620D67E}">
      <formula1>Names</formula1>
    </dataValidation>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8C484-76CC-4431-9171-66E273736531}">
  <dimension ref="A1:C268"/>
  <sheetViews>
    <sheetView workbookViewId="0">
      <selection activeCell="C28" sqref="C28"/>
    </sheetView>
  </sheetViews>
  <sheetFormatPr defaultRowHeight="15" x14ac:dyDescent="0.25"/>
  <cols>
    <col min="2" max="2" width="30.140625" bestFit="1" customWidth="1"/>
    <col min="3" max="3" width="47.28515625" customWidth="1"/>
  </cols>
  <sheetData>
    <row r="1" spans="1:3" x14ac:dyDescent="0.25">
      <c r="A1" s="14" t="s">
        <v>113</v>
      </c>
      <c r="B1" s="15" t="s">
        <v>114</v>
      </c>
      <c r="C1" t="s">
        <v>648</v>
      </c>
    </row>
    <row r="2" spans="1:3" x14ac:dyDescent="0.25">
      <c r="A2" s="16" t="s">
        <v>115</v>
      </c>
      <c r="B2" s="17" t="s">
        <v>116</v>
      </c>
      <c r="C2" t="str">
        <f>B2&amp;"-"&amp;A2</f>
        <v>Academics Plus Charter-6040000</v>
      </c>
    </row>
    <row r="3" spans="1:3" x14ac:dyDescent="0.25">
      <c r="A3" s="16" t="s">
        <v>117</v>
      </c>
      <c r="B3" s="18" t="s">
        <v>118</v>
      </c>
      <c r="C3" t="str">
        <f t="shared" ref="C3:C66" si="0">B3&amp;"-"&amp;A3</f>
        <v>Alma-1701000</v>
      </c>
    </row>
    <row r="4" spans="1:3" x14ac:dyDescent="0.25">
      <c r="A4" s="16" t="s">
        <v>119</v>
      </c>
      <c r="B4" s="18" t="s">
        <v>120</v>
      </c>
      <c r="C4" t="str">
        <f t="shared" si="0"/>
        <v>Alpena-0501000</v>
      </c>
    </row>
    <row r="5" spans="1:3" x14ac:dyDescent="0.25">
      <c r="A5" s="16" t="s">
        <v>121</v>
      </c>
      <c r="B5" s="18" t="s">
        <v>122</v>
      </c>
      <c r="C5" t="str">
        <f t="shared" si="0"/>
        <v>Arkadelphia-1002000</v>
      </c>
    </row>
    <row r="6" spans="1:3" x14ac:dyDescent="0.25">
      <c r="A6" s="19" t="s">
        <v>123</v>
      </c>
      <c r="B6" s="20" t="s">
        <v>124</v>
      </c>
      <c r="C6" t="str">
        <f t="shared" si="0"/>
        <v>Arkansas Connections-0444000</v>
      </c>
    </row>
    <row r="7" spans="1:3" x14ac:dyDescent="0.25">
      <c r="A7" s="19" t="s">
        <v>125</v>
      </c>
      <c r="B7" s="20" t="s">
        <v>126</v>
      </c>
      <c r="C7" t="str">
        <f t="shared" si="0"/>
        <v>ARKANSAS SCHOOL FOR THE BLIND-6091000</v>
      </c>
    </row>
    <row r="8" spans="1:3" x14ac:dyDescent="0.25">
      <c r="A8" s="19" t="s">
        <v>127</v>
      </c>
      <c r="B8" s="20" t="s">
        <v>128</v>
      </c>
      <c r="C8" t="str">
        <f t="shared" si="0"/>
        <v>ARKANSAS SCHOOL FOR THE DEAF-6092000</v>
      </c>
    </row>
    <row r="9" spans="1:3" x14ac:dyDescent="0.25">
      <c r="A9" s="16" t="s">
        <v>129</v>
      </c>
      <c r="B9" s="17" t="s">
        <v>130</v>
      </c>
      <c r="C9" t="str">
        <f t="shared" si="0"/>
        <v>Arkansas Virtual Academy-6043000</v>
      </c>
    </row>
    <row r="10" spans="1:3" x14ac:dyDescent="0.25">
      <c r="A10" s="16" t="s">
        <v>131</v>
      </c>
      <c r="B10" s="18" t="s">
        <v>132</v>
      </c>
      <c r="C10" t="str">
        <f t="shared" si="0"/>
        <v>Armorel-4701000</v>
      </c>
    </row>
    <row r="11" spans="1:3" x14ac:dyDescent="0.25">
      <c r="A11" s="16" t="s">
        <v>133</v>
      </c>
      <c r="B11" s="18" t="s">
        <v>134</v>
      </c>
      <c r="C11" t="str">
        <f t="shared" si="0"/>
        <v>Ashdown-4101000</v>
      </c>
    </row>
    <row r="12" spans="1:3" x14ac:dyDescent="0.25">
      <c r="A12" s="16" t="s">
        <v>135</v>
      </c>
      <c r="B12" s="18" t="s">
        <v>136</v>
      </c>
      <c r="C12" t="str">
        <f t="shared" si="0"/>
        <v>Atkins-5801000</v>
      </c>
    </row>
    <row r="13" spans="1:3" x14ac:dyDescent="0.25">
      <c r="A13" s="16" t="s">
        <v>137</v>
      </c>
      <c r="B13" s="18" t="s">
        <v>138</v>
      </c>
      <c r="C13" t="str">
        <f t="shared" si="0"/>
        <v>Augusta-7401000</v>
      </c>
    </row>
    <row r="14" spans="1:3" x14ac:dyDescent="0.25">
      <c r="A14" s="16" t="s">
        <v>139</v>
      </c>
      <c r="B14" s="18" t="s">
        <v>140</v>
      </c>
      <c r="C14" t="str">
        <f t="shared" si="0"/>
        <v>Bald Knob-7301000</v>
      </c>
    </row>
    <row r="15" spans="1:3" x14ac:dyDescent="0.25">
      <c r="A15" s="16" t="s">
        <v>141</v>
      </c>
      <c r="B15" s="18" t="s">
        <v>142</v>
      </c>
      <c r="C15" t="str">
        <f t="shared" si="0"/>
        <v>Barton Lexa-5401000</v>
      </c>
    </row>
    <row r="16" spans="1:3" x14ac:dyDescent="0.25">
      <c r="A16" s="16" t="s">
        <v>143</v>
      </c>
      <c r="B16" s="18" t="s">
        <v>144</v>
      </c>
      <c r="C16" t="str">
        <f t="shared" si="0"/>
        <v>Batesville-3201000</v>
      </c>
    </row>
    <row r="17" spans="1:3" x14ac:dyDescent="0.25">
      <c r="A17" s="16" t="s">
        <v>145</v>
      </c>
      <c r="B17" s="18" t="s">
        <v>146</v>
      </c>
      <c r="C17" t="str">
        <f t="shared" si="0"/>
        <v>Bauxite-6301000</v>
      </c>
    </row>
    <row r="18" spans="1:3" x14ac:dyDescent="0.25">
      <c r="A18" s="16" t="s">
        <v>147</v>
      </c>
      <c r="B18" s="18" t="s">
        <v>148</v>
      </c>
      <c r="C18" t="str">
        <f t="shared" si="0"/>
        <v>Bay-1601000</v>
      </c>
    </row>
    <row r="19" spans="1:3" x14ac:dyDescent="0.25">
      <c r="A19" s="16" t="s">
        <v>149</v>
      </c>
      <c r="B19" s="18" t="s">
        <v>150</v>
      </c>
      <c r="C19" t="str">
        <f t="shared" si="0"/>
        <v>Bearden-5201000</v>
      </c>
    </row>
    <row r="20" spans="1:3" x14ac:dyDescent="0.25">
      <c r="A20" s="16" t="s">
        <v>151</v>
      </c>
      <c r="B20" s="18" t="s">
        <v>152</v>
      </c>
      <c r="C20" t="str">
        <f t="shared" si="0"/>
        <v>Beebe-7302000</v>
      </c>
    </row>
    <row r="21" spans="1:3" x14ac:dyDescent="0.25">
      <c r="A21" s="16" t="s">
        <v>153</v>
      </c>
      <c r="B21" s="18" t="s">
        <v>154</v>
      </c>
      <c r="C21" t="str">
        <f t="shared" si="0"/>
        <v>Benton-6302000</v>
      </c>
    </row>
    <row r="22" spans="1:3" x14ac:dyDescent="0.25">
      <c r="A22" s="19" t="s">
        <v>155</v>
      </c>
      <c r="B22" s="20" t="s">
        <v>156</v>
      </c>
      <c r="C22" t="str">
        <f t="shared" si="0"/>
        <v>Benton Co School of the Arts-0440000</v>
      </c>
    </row>
    <row r="23" spans="1:3" x14ac:dyDescent="0.25">
      <c r="A23" s="16" t="s">
        <v>157</v>
      </c>
      <c r="B23" s="18" t="s">
        <v>158</v>
      </c>
      <c r="C23" t="str">
        <f t="shared" si="0"/>
        <v>Bentonville-0401000</v>
      </c>
    </row>
    <row r="24" spans="1:3" x14ac:dyDescent="0.25">
      <c r="A24" s="16" t="s">
        <v>159</v>
      </c>
      <c r="B24" s="18" t="s">
        <v>160</v>
      </c>
      <c r="C24" t="str">
        <f t="shared" si="0"/>
        <v>Bergman-0502000</v>
      </c>
    </row>
    <row r="25" spans="1:3" x14ac:dyDescent="0.25">
      <c r="A25" s="16" t="s">
        <v>161</v>
      </c>
      <c r="B25" s="18" t="s">
        <v>162</v>
      </c>
      <c r="C25" t="str">
        <f t="shared" si="0"/>
        <v>Berryville-0801000</v>
      </c>
    </row>
    <row r="26" spans="1:3" x14ac:dyDescent="0.25">
      <c r="A26" s="16" t="s">
        <v>163</v>
      </c>
      <c r="B26" s="18" t="s">
        <v>164</v>
      </c>
      <c r="C26" t="str">
        <f t="shared" si="0"/>
        <v>Bismarck-3001000</v>
      </c>
    </row>
    <row r="27" spans="1:3" x14ac:dyDescent="0.25">
      <c r="A27" s="16" t="s">
        <v>165</v>
      </c>
      <c r="B27" s="18" t="s">
        <v>166</v>
      </c>
      <c r="C27" t="str">
        <f t="shared" si="0"/>
        <v>Blevins-2901000</v>
      </c>
    </row>
    <row r="28" spans="1:3" x14ac:dyDescent="0.25">
      <c r="A28" s="16" t="s">
        <v>167</v>
      </c>
      <c r="B28" s="18" t="s">
        <v>168</v>
      </c>
      <c r="C28" t="str">
        <f t="shared" si="0"/>
        <v>Blytheville-4702000</v>
      </c>
    </row>
    <row r="29" spans="1:3" x14ac:dyDescent="0.25">
      <c r="A29" s="16" t="s">
        <v>169</v>
      </c>
      <c r="B29" s="18" t="s">
        <v>170</v>
      </c>
      <c r="C29" t="str">
        <f t="shared" si="0"/>
        <v>Booneville-4201000</v>
      </c>
    </row>
    <row r="30" spans="1:3" x14ac:dyDescent="0.25">
      <c r="A30" s="16" t="s">
        <v>171</v>
      </c>
      <c r="B30" s="18" t="s">
        <v>172</v>
      </c>
      <c r="C30" t="str">
        <f t="shared" si="0"/>
        <v>Bradford-7303000</v>
      </c>
    </row>
    <row r="31" spans="1:3" x14ac:dyDescent="0.25">
      <c r="A31" s="16" t="s">
        <v>173</v>
      </c>
      <c r="B31" s="18" t="s">
        <v>174</v>
      </c>
      <c r="C31" t="str">
        <f t="shared" si="0"/>
        <v>Brinkley-4801000</v>
      </c>
    </row>
    <row r="32" spans="1:3" x14ac:dyDescent="0.25">
      <c r="A32" s="16" t="s">
        <v>175</v>
      </c>
      <c r="B32" s="18" t="s">
        <v>176</v>
      </c>
      <c r="C32" t="str">
        <f t="shared" si="0"/>
        <v>Brookland-1603000</v>
      </c>
    </row>
    <row r="33" spans="1:3" x14ac:dyDescent="0.25">
      <c r="A33" s="16" t="s">
        <v>177</v>
      </c>
      <c r="B33" s="18" t="s">
        <v>178</v>
      </c>
      <c r="C33" t="str">
        <f t="shared" si="0"/>
        <v>Bryant-6303000</v>
      </c>
    </row>
    <row r="34" spans="1:3" x14ac:dyDescent="0.25">
      <c r="A34" s="16" t="s">
        <v>179</v>
      </c>
      <c r="B34" s="18" t="s">
        <v>180</v>
      </c>
      <c r="C34" t="str">
        <f t="shared" si="0"/>
        <v>Buffalo Island Central-1605000</v>
      </c>
    </row>
    <row r="35" spans="1:3" x14ac:dyDescent="0.25">
      <c r="A35" s="16" t="s">
        <v>181</v>
      </c>
      <c r="B35" s="18" t="s">
        <v>182</v>
      </c>
      <c r="C35" t="str">
        <f t="shared" si="0"/>
        <v>Cabot-4304000</v>
      </c>
    </row>
    <row r="36" spans="1:3" x14ac:dyDescent="0.25">
      <c r="A36" s="16" t="s">
        <v>183</v>
      </c>
      <c r="B36" s="18" t="s">
        <v>184</v>
      </c>
      <c r="C36" t="str">
        <f t="shared" si="0"/>
        <v>Caddo Hills-4901000</v>
      </c>
    </row>
    <row r="37" spans="1:3" x14ac:dyDescent="0.25">
      <c r="A37" s="16" t="s">
        <v>185</v>
      </c>
      <c r="B37" s="18" t="s">
        <v>186</v>
      </c>
      <c r="C37" t="str">
        <f t="shared" si="0"/>
        <v>Calico Rock-3301000</v>
      </c>
    </row>
    <row r="38" spans="1:3" x14ac:dyDescent="0.25">
      <c r="A38" s="16" t="s">
        <v>187</v>
      </c>
      <c r="B38" s="18" t="s">
        <v>188</v>
      </c>
      <c r="C38" t="str">
        <f t="shared" si="0"/>
        <v>Camden Fairview-5204000</v>
      </c>
    </row>
    <row r="39" spans="1:3" x14ac:dyDescent="0.25">
      <c r="A39" s="16" t="s">
        <v>189</v>
      </c>
      <c r="B39" s="20" t="s">
        <v>190</v>
      </c>
      <c r="C39" t="str">
        <f t="shared" si="0"/>
        <v>Capital City Lighthouse Charter-6056000</v>
      </c>
    </row>
    <row r="40" spans="1:3" x14ac:dyDescent="0.25">
      <c r="A40" s="16" t="s">
        <v>191</v>
      </c>
      <c r="B40" s="18" t="s">
        <v>192</v>
      </c>
      <c r="C40" t="str">
        <f t="shared" si="0"/>
        <v>Carlisle-4303000</v>
      </c>
    </row>
    <row r="41" spans="1:3" x14ac:dyDescent="0.25">
      <c r="A41" s="16" t="s">
        <v>193</v>
      </c>
      <c r="B41" s="18" t="s">
        <v>194</v>
      </c>
      <c r="C41" t="str">
        <f t="shared" si="0"/>
        <v>Cave City-6802000</v>
      </c>
    </row>
    <row r="42" spans="1:3" x14ac:dyDescent="0.25">
      <c r="A42" s="16" t="s">
        <v>195</v>
      </c>
      <c r="B42" s="18" t="s">
        <v>196</v>
      </c>
      <c r="C42" t="str">
        <f t="shared" si="0"/>
        <v>Cedar Ridge-3212000</v>
      </c>
    </row>
    <row r="43" spans="1:3" x14ac:dyDescent="0.25">
      <c r="A43" s="16" t="s">
        <v>197</v>
      </c>
      <c r="B43" s="18" t="s">
        <v>198</v>
      </c>
      <c r="C43" t="str">
        <f t="shared" si="0"/>
        <v>Cedarville-1702000</v>
      </c>
    </row>
    <row r="44" spans="1:3" x14ac:dyDescent="0.25">
      <c r="A44" s="16" t="s">
        <v>199</v>
      </c>
      <c r="B44" s="18" t="s">
        <v>200</v>
      </c>
      <c r="C44" t="str">
        <f t="shared" si="0"/>
        <v>Centerpoint-5502000</v>
      </c>
    </row>
    <row r="45" spans="1:3" x14ac:dyDescent="0.25">
      <c r="A45" s="16" t="s">
        <v>201</v>
      </c>
      <c r="B45" s="18" t="s">
        <v>202</v>
      </c>
      <c r="C45" t="str">
        <f t="shared" si="0"/>
        <v>Charleston-2402000</v>
      </c>
    </row>
    <row r="46" spans="1:3" x14ac:dyDescent="0.25">
      <c r="A46" s="16" t="s">
        <v>203</v>
      </c>
      <c r="B46" s="18" t="s">
        <v>204</v>
      </c>
      <c r="C46" t="str">
        <f t="shared" si="0"/>
        <v>Clarendon-4802000</v>
      </c>
    </row>
    <row r="47" spans="1:3" x14ac:dyDescent="0.25">
      <c r="A47" s="16" t="s">
        <v>205</v>
      </c>
      <c r="B47" s="18" t="s">
        <v>206</v>
      </c>
      <c r="C47" t="str">
        <f t="shared" si="0"/>
        <v>Clarksville-3601000</v>
      </c>
    </row>
    <row r="48" spans="1:3" x14ac:dyDescent="0.25">
      <c r="A48" s="16" t="s">
        <v>207</v>
      </c>
      <c r="B48" s="18" t="s">
        <v>208</v>
      </c>
      <c r="C48" t="str">
        <f t="shared" si="0"/>
        <v>Cleveland County-1305000</v>
      </c>
    </row>
    <row r="49" spans="1:3" x14ac:dyDescent="0.25">
      <c r="A49" s="16" t="s">
        <v>209</v>
      </c>
      <c r="B49" s="18" t="s">
        <v>210</v>
      </c>
      <c r="C49" t="str">
        <f t="shared" si="0"/>
        <v>Clinton-7102000</v>
      </c>
    </row>
    <row r="50" spans="1:3" x14ac:dyDescent="0.25">
      <c r="A50" s="16" t="s">
        <v>211</v>
      </c>
      <c r="B50" s="18" t="s">
        <v>212</v>
      </c>
      <c r="C50" t="str">
        <f t="shared" si="0"/>
        <v>Concord-1201000</v>
      </c>
    </row>
    <row r="51" spans="1:3" x14ac:dyDescent="0.25">
      <c r="A51" s="16" t="s">
        <v>213</v>
      </c>
      <c r="B51" s="18" t="s">
        <v>214</v>
      </c>
      <c r="C51" t="str">
        <f t="shared" si="0"/>
        <v>Conway-2301000</v>
      </c>
    </row>
    <row r="52" spans="1:3" x14ac:dyDescent="0.25">
      <c r="A52" s="16" t="s">
        <v>215</v>
      </c>
      <c r="B52" s="18" t="s">
        <v>216</v>
      </c>
      <c r="C52" t="str">
        <f t="shared" si="0"/>
        <v>Corning-1101000</v>
      </c>
    </row>
    <row r="53" spans="1:3" x14ac:dyDescent="0.25">
      <c r="A53" s="16" t="s">
        <v>217</v>
      </c>
      <c r="B53" s="20" t="s">
        <v>218</v>
      </c>
      <c r="C53" t="str">
        <f t="shared" si="0"/>
        <v>Cossatot River-5707000</v>
      </c>
    </row>
    <row r="54" spans="1:3" x14ac:dyDescent="0.25">
      <c r="A54" s="16" t="s">
        <v>219</v>
      </c>
      <c r="B54" s="18" t="s">
        <v>220</v>
      </c>
      <c r="C54" t="str">
        <f t="shared" si="0"/>
        <v>Cotter-0302000</v>
      </c>
    </row>
    <row r="55" spans="1:3" x14ac:dyDescent="0.25">
      <c r="A55" s="16" t="s">
        <v>221</v>
      </c>
      <c r="B55" s="18" t="s">
        <v>222</v>
      </c>
      <c r="C55" t="str">
        <f t="shared" si="0"/>
        <v>County Line-2403000</v>
      </c>
    </row>
    <row r="56" spans="1:3" x14ac:dyDescent="0.25">
      <c r="A56" s="16" t="s">
        <v>223</v>
      </c>
      <c r="B56" s="20" t="s">
        <v>224</v>
      </c>
      <c r="C56" t="str">
        <f t="shared" si="0"/>
        <v>Covenant Keepers College Prep Charter -6044000</v>
      </c>
    </row>
    <row r="57" spans="1:3" x14ac:dyDescent="0.25">
      <c r="A57" s="16" t="s">
        <v>225</v>
      </c>
      <c r="B57" s="18" t="s">
        <v>226</v>
      </c>
      <c r="C57" t="str">
        <f t="shared" si="0"/>
        <v>Cross County-1901000</v>
      </c>
    </row>
    <row r="58" spans="1:3" x14ac:dyDescent="0.25">
      <c r="A58" s="16" t="s">
        <v>227</v>
      </c>
      <c r="B58" s="18" t="s">
        <v>228</v>
      </c>
      <c r="C58" t="str">
        <f t="shared" si="0"/>
        <v>Crossett-0201000</v>
      </c>
    </row>
    <row r="59" spans="1:3" x14ac:dyDescent="0.25">
      <c r="A59" s="16" t="s">
        <v>229</v>
      </c>
      <c r="B59" s="18" t="s">
        <v>230</v>
      </c>
      <c r="C59" t="str">
        <f t="shared" si="0"/>
        <v>Cutter Morning Star-2601000</v>
      </c>
    </row>
    <row r="60" spans="1:3" x14ac:dyDescent="0.25">
      <c r="A60" s="16" t="s">
        <v>231</v>
      </c>
      <c r="B60" s="18" t="s">
        <v>232</v>
      </c>
      <c r="C60" t="str">
        <f t="shared" si="0"/>
        <v>Danville-7503000</v>
      </c>
    </row>
    <row r="61" spans="1:3" x14ac:dyDescent="0.25">
      <c r="A61" s="16" t="s">
        <v>233</v>
      </c>
      <c r="B61" s="18" t="s">
        <v>234</v>
      </c>
      <c r="C61" t="str">
        <f t="shared" si="0"/>
        <v>Dardanelle-7504000</v>
      </c>
    </row>
    <row r="62" spans="1:3" x14ac:dyDescent="0.25">
      <c r="A62" s="16" t="s">
        <v>235</v>
      </c>
      <c r="B62" s="18" t="s">
        <v>236</v>
      </c>
      <c r="C62" t="str">
        <f t="shared" si="0"/>
        <v>Decatur-0402000</v>
      </c>
    </row>
    <row r="63" spans="1:3" x14ac:dyDescent="0.25">
      <c r="A63" s="16" t="s">
        <v>237</v>
      </c>
      <c r="B63" s="18" t="s">
        <v>238</v>
      </c>
      <c r="C63" t="str">
        <f t="shared" si="0"/>
        <v>Deer/Mount Judea-5106000</v>
      </c>
    </row>
    <row r="64" spans="1:3" x14ac:dyDescent="0.25">
      <c r="A64" s="16" t="s">
        <v>239</v>
      </c>
      <c r="B64" s="20" t="s">
        <v>240</v>
      </c>
      <c r="C64" t="str">
        <f t="shared" si="0"/>
        <v>Delta College Prep-5440000</v>
      </c>
    </row>
    <row r="65" spans="1:3" x14ac:dyDescent="0.25">
      <c r="A65" s="16" t="s">
        <v>241</v>
      </c>
      <c r="B65" s="18" t="s">
        <v>242</v>
      </c>
      <c r="C65" t="str">
        <f t="shared" si="0"/>
        <v>DeQueen-6701000</v>
      </c>
    </row>
    <row r="66" spans="1:3" x14ac:dyDescent="0.25">
      <c r="A66" s="16" t="s">
        <v>243</v>
      </c>
      <c r="B66" s="18" t="s">
        <v>244</v>
      </c>
      <c r="C66" t="str">
        <f t="shared" si="0"/>
        <v>Dermott-0901000</v>
      </c>
    </row>
    <row r="67" spans="1:3" x14ac:dyDescent="0.25">
      <c r="A67" s="16" t="s">
        <v>245</v>
      </c>
      <c r="B67" s="18" t="s">
        <v>246</v>
      </c>
      <c r="C67" t="str">
        <f t="shared" ref="C67:C130" si="1">B67&amp;"-"&amp;A67</f>
        <v>Des Arc-5901000</v>
      </c>
    </row>
    <row r="68" spans="1:3" x14ac:dyDescent="0.25">
      <c r="A68" s="16" t="s">
        <v>247</v>
      </c>
      <c r="B68" s="18" t="s">
        <v>248</v>
      </c>
      <c r="C68" t="str">
        <f t="shared" si="1"/>
        <v>DeWitt-0101000</v>
      </c>
    </row>
    <row r="69" spans="1:3" x14ac:dyDescent="0.25">
      <c r="A69" s="16" t="s">
        <v>249</v>
      </c>
      <c r="B69" s="18" t="s">
        <v>250</v>
      </c>
      <c r="C69" t="str">
        <f t="shared" si="1"/>
        <v>Dierks-3102000</v>
      </c>
    </row>
    <row r="70" spans="1:3" x14ac:dyDescent="0.25">
      <c r="A70" s="16" t="s">
        <v>251</v>
      </c>
      <c r="B70" s="18" t="s">
        <v>252</v>
      </c>
      <c r="C70" t="str">
        <f t="shared" si="1"/>
        <v>Dollarway-3502000</v>
      </c>
    </row>
    <row r="71" spans="1:3" x14ac:dyDescent="0.25">
      <c r="A71" s="16" t="s">
        <v>253</v>
      </c>
      <c r="B71" s="18" t="s">
        <v>254</v>
      </c>
      <c r="C71" t="str">
        <f t="shared" si="1"/>
        <v>Dover-5802000</v>
      </c>
    </row>
    <row r="72" spans="1:3" x14ac:dyDescent="0.25">
      <c r="A72" s="16" t="s">
        <v>255</v>
      </c>
      <c r="B72" s="18" t="s">
        <v>256</v>
      </c>
      <c r="C72" t="str">
        <f t="shared" si="1"/>
        <v>Drew Central-2202000</v>
      </c>
    </row>
    <row r="73" spans="1:3" x14ac:dyDescent="0.25">
      <c r="A73" s="16" t="s">
        <v>257</v>
      </c>
      <c r="B73" s="18" t="s">
        <v>258</v>
      </c>
      <c r="C73" t="str">
        <f t="shared" si="1"/>
        <v>Dumas-2104000</v>
      </c>
    </row>
    <row r="74" spans="1:3" x14ac:dyDescent="0.25">
      <c r="A74" s="16" t="s">
        <v>259</v>
      </c>
      <c r="B74" s="18" t="s">
        <v>260</v>
      </c>
      <c r="C74" t="str">
        <f t="shared" si="1"/>
        <v>Earle-1802000</v>
      </c>
    </row>
    <row r="75" spans="1:3" x14ac:dyDescent="0.25">
      <c r="A75" s="16" t="s">
        <v>261</v>
      </c>
      <c r="B75" s="18" t="s">
        <v>262</v>
      </c>
      <c r="C75" t="str">
        <f t="shared" si="1"/>
        <v>East End-5301000</v>
      </c>
    </row>
    <row r="76" spans="1:3" x14ac:dyDescent="0.25">
      <c r="A76" s="16" t="s">
        <v>263</v>
      </c>
      <c r="B76" s="18" t="s">
        <v>264</v>
      </c>
      <c r="C76" t="str">
        <f t="shared" si="1"/>
        <v>East Poinsett County-5608000</v>
      </c>
    </row>
    <row r="77" spans="1:3" x14ac:dyDescent="0.25">
      <c r="A77" s="16" t="s">
        <v>265</v>
      </c>
      <c r="B77" s="18" t="s">
        <v>266</v>
      </c>
      <c r="C77" t="str">
        <f t="shared" si="1"/>
        <v>El Dorado-7001000</v>
      </c>
    </row>
    <row r="78" spans="1:3" x14ac:dyDescent="0.25">
      <c r="A78" s="16" t="s">
        <v>267</v>
      </c>
      <c r="B78" s="18" t="s">
        <v>268</v>
      </c>
      <c r="C78" t="str">
        <f t="shared" si="1"/>
        <v>Elkins-7201000</v>
      </c>
    </row>
    <row r="79" spans="1:3" x14ac:dyDescent="0.25">
      <c r="A79" s="16" t="s">
        <v>269</v>
      </c>
      <c r="B79" s="18" t="s">
        <v>270</v>
      </c>
      <c r="C79" t="str">
        <f t="shared" si="1"/>
        <v>Emerson-Taylor-Bradley-1408000</v>
      </c>
    </row>
    <row r="80" spans="1:3" x14ac:dyDescent="0.25">
      <c r="A80" s="16" t="s">
        <v>271</v>
      </c>
      <c r="B80" s="18" t="s">
        <v>272</v>
      </c>
      <c r="C80" t="str">
        <f t="shared" si="1"/>
        <v>England-4302000</v>
      </c>
    </row>
    <row r="81" spans="1:3" x14ac:dyDescent="0.25">
      <c r="A81" s="21" t="s">
        <v>273</v>
      </c>
      <c r="B81" s="22" t="s">
        <v>274</v>
      </c>
      <c r="C81" t="str">
        <f t="shared" si="1"/>
        <v>e-STEM Charter-6047000</v>
      </c>
    </row>
    <row r="82" spans="1:3" x14ac:dyDescent="0.25">
      <c r="A82" s="16" t="s">
        <v>275</v>
      </c>
      <c r="B82" s="18" t="s">
        <v>276</v>
      </c>
      <c r="C82" t="str">
        <f t="shared" si="1"/>
        <v>Eureka Springs-0802000</v>
      </c>
    </row>
    <row r="83" spans="1:3" x14ac:dyDescent="0.25">
      <c r="A83" s="16" t="s">
        <v>277</v>
      </c>
      <c r="B83" s="20" t="s">
        <v>278</v>
      </c>
      <c r="C83" t="str">
        <f t="shared" si="1"/>
        <v>Exalt of Southwest Little Rock-6055000</v>
      </c>
    </row>
    <row r="84" spans="1:3" x14ac:dyDescent="0.25">
      <c r="A84" s="16" t="s">
        <v>279</v>
      </c>
      <c r="B84" s="18" t="s">
        <v>280</v>
      </c>
      <c r="C84" t="str">
        <f t="shared" si="1"/>
        <v>Farmington-7202000</v>
      </c>
    </row>
    <row r="85" spans="1:3" x14ac:dyDescent="0.25">
      <c r="A85" s="16" t="s">
        <v>281</v>
      </c>
      <c r="B85" s="18" t="s">
        <v>282</v>
      </c>
      <c r="C85" t="str">
        <f t="shared" si="1"/>
        <v>Fayetteville-7203000</v>
      </c>
    </row>
    <row r="86" spans="1:3" x14ac:dyDescent="0.25">
      <c r="A86" s="16" t="s">
        <v>283</v>
      </c>
      <c r="B86" s="18" t="s">
        <v>284</v>
      </c>
      <c r="C86" t="str">
        <f t="shared" si="1"/>
        <v>Flippin-4501000</v>
      </c>
    </row>
    <row r="87" spans="1:3" x14ac:dyDescent="0.25">
      <c r="A87" s="16" t="s">
        <v>285</v>
      </c>
      <c r="B87" s="18" t="s">
        <v>286</v>
      </c>
      <c r="C87" t="str">
        <f t="shared" si="1"/>
        <v>Fordyce-2002000</v>
      </c>
    </row>
    <row r="88" spans="1:3" x14ac:dyDescent="0.25">
      <c r="A88" s="16" t="s">
        <v>287</v>
      </c>
      <c r="B88" s="18" t="s">
        <v>288</v>
      </c>
      <c r="C88" t="str">
        <f t="shared" si="1"/>
        <v>Foreman-4102000</v>
      </c>
    </row>
    <row r="89" spans="1:3" x14ac:dyDescent="0.25">
      <c r="A89" s="16" t="s">
        <v>289</v>
      </c>
      <c r="B89" s="18" t="s">
        <v>290</v>
      </c>
      <c r="C89" t="str">
        <f t="shared" si="1"/>
        <v>Forrest City-6201000</v>
      </c>
    </row>
    <row r="90" spans="1:3" x14ac:dyDescent="0.25">
      <c r="A90" s="16" t="s">
        <v>291</v>
      </c>
      <c r="B90" s="18" t="s">
        <v>292</v>
      </c>
      <c r="C90" t="str">
        <f t="shared" si="1"/>
        <v>Fort Smith-6601000</v>
      </c>
    </row>
    <row r="91" spans="1:3" x14ac:dyDescent="0.25">
      <c r="A91" s="16" t="s">
        <v>293</v>
      </c>
      <c r="B91" s="18" t="s">
        <v>294</v>
      </c>
      <c r="C91" t="str">
        <f t="shared" si="1"/>
        <v>Fouke-4603000</v>
      </c>
    </row>
    <row r="92" spans="1:3" x14ac:dyDescent="0.25">
      <c r="A92" s="16" t="s">
        <v>295</v>
      </c>
      <c r="B92" s="18" t="s">
        <v>296</v>
      </c>
      <c r="C92" t="str">
        <f t="shared" si="1"/>
        <v>Fountain Lake-2602000</v>
      </c>
    </row>
    <row r="93" spans="1:3" x14ac:dyDescent="0.25">
      <c r="A93" s="16" t="s">
        <v>297</v>
      </c>
      <c r="B93" s="20" t="s">
        <v>298</v>
      </c>
      <c r="C93" t="str">
        <f t="shared" si="1"/>
        <v>Friendship Aspire-3544000</v>
      </c>
    </row>
    <row r="94" spans="1:3" x14ac:dyDescent="0.25">
      <c r="A94" s="16" t="s">
        <v>299</v>
      </c>
      <c r="B94" s="20" t="s">
        <v>300</v>
      </c>
      <c r="C94" t="str">
        <f t="shared" si="1"/>
        <v>Friendship Aspire Little Rock-6061000</v>
      </c>
    </row>
    <row r="95" spans="1:3" x14ac:dyDescent="0.25">
      <c r="A95" s="16" t="s">
        <v>301</v>
      </c>
      <c r="B95" s="18" t="s">
        <v>302</v>
      </c>
      <c r="C95" t="str">
        <f t="shared" si="1"/>
        <v>Friendship Southeast Pine Bluff-3545000</v>
      </c>
    </row>
    <row r="96" spans="1:3" x14ac:dyDescent="0.25">
      <c r="A96" s="16" t="s">
        <v>303</v>
      </c>
      <c r="B96" s="18" t="s">
        <v>304</v>
      </c>
      <c r="C96" t="str">
        <f t="shared" si="1"/>
        <v>Future School of Ft Smith-6640000</v>
      </c>
    </row>
    <row r="97" spans="1:3" x14ac:dyDescent="0.25">
      <c r="A97" s="16" t="s">
        <v>305</v>
      </c>
      <c r="B97" s="18" t="s">
        <v>306</v>
      </c>
      <c r="C97" t="str">
        <f t="shared" si="1"/>
        <v>Genoa Central-4602000</v>
      </c>
    </row>
    <row r="98" spans="1:3" x14ac:dyDescent="0.25">
      <c r="A98" s="16" t="s">
        <v>307</v>
      </c>
      <c r="B98" s="18" t="s">
        <v>308</v>
      </c>
      <c r="C98" t="str">
        <f t="shared" si="1"/>
        <v>Gentry-0403000</v>
      </c>
    </row>
    <row r="99" spans="1:3" x14ac:dyDescent="0.25">
      <c r="A99" s="16" t="s">
        <v>309</v>
      </c>
      <c r="B99" s="18" t="s">
        <v>310</v>
      </c>
      <c r="C99" t="str">
        <f t="shared" si="1"/>
        <v>Glen Rose-3002000</v>
      </c>
    </row>
    <row r="100" spans="1:3" x14ac:dyDescent="0.25">
      <c r="A100" s="16" t="s">
        <v>311</v>
      </c>
      <c r="B100" s="18" t="s">
        <v>312</v>
      </c>
      <c r="C100" t="str">
        <f t="shared" si="1"/>
        <v>Gosnell-4708000</v>
      </c>
    </row>
    <row r="101" spans="1:3" x14ac:dyDescent="0.25">
      <c r="A101" s="16" t="s">
        <v>313</v>
      </c>
      <c r="B101" s="18" t="s">
        <v>314</v>
      </c>
      <c r="C101" t="str">
        <f t="shared" si="1"/>
        <v>Gravette-0404000</v>
      </c>
    </row>
    <row r="102" spans="1:3" x14ac:dyDescent="0.25">
      <c r="A102" s="16" t="s">
        <v>315</v>
      </c>
      <c r="B102" s="18" t="s">
        <v>316</v>
      </c>
      <c r="C102" t="str">
        <f t="shared" si="1"/>
        <v>Green Forest-0803000</v>
      </c>
    </row>
    <row r="103" spans="1:3" x14ac:dyDescent="0.25">
      <c r="A103" s="16" t="s">
        <v>317</v>
      </c>
      <c r="B103" s="18" t="s">
        <v>318</v>
      </c>
      <c r="C103" t="str">
        <f t="shared" si="1"/>
        <v>Greenbrier-2303000</v>
      </c>
    </row>
    <row r="104" spans="1:3" x14ac:dyDescent="0.25">
      <c r="A104" s="16" t="s">
        <v>319</v>
      </c>
      <c r="B104" s="18" t="s">
        <v>320</v>
      </c>
      <c r="C104" t="str">
        <f t="shared" si="1"/>
        <v>Greene County Tech-2807000</v>
      </c>
    </row>
    <row r="105" spans="1:3" x14ac:dyDescent="0.25">
      <c r="A105" s="16" t="s">
        <v>321</v>
      </c>
      <c r="B105" s="18" t="s">
        <v>322</v>
      </c>
      <c r="C105" t="str">
        <f t="shared" si="1"/>
        <v>Greenland-7204000</v>
      </c>
    </row>
    <row r="106" spans="1:3" x14ac:dyDescent="0.25">
      <c r="A106" s="16" t="s">
        <v>323</v>
      </c>
      <c r="B106" s="18" t="s">
        <v>324</v>
      </c>
      <c r="C106" t="str">
        <f t="shared" si="1"/>
        <v>Greenwood-6602000</v>
      </c>
    </row>
    <row r="107" spans="1:3" x14ac:dyDescent="0.25">
      <c r="A107" s="16" t="s">
        <v>325</v>
      </c>
      <c r="B107" s="18" t="s">
        <v>326</v>
      </c>
      <c r="C107" t="str">
        <f t="shared" si="1"/>
        <v>Gurdon-1003000</v>
      </c>
    </row>
    <row r="108" spans="1:3" x14ac:dyDescent="0.25">
      <c r="A108" s="16" t="s">
        <v>327</v>
      </c>
      <c r="B108" s="20" t="s">
        <v>328</v>
      </c>
      <c r="C108" t="str">
        <f t="shared" si="1"/>
        <v>Guy Perkins-2304000</v>
      </c>
    </row>
    <row r="109" spans="1:3" x14ac:dyDescent="0.25">
      <c r="A109" s="19" t="s">
        <v>329</v>
      </c>
      <c r="B109" s="20" t="s">
        <v>330</v>
      </c>
      <c r="C109" t="str">
        <f t="shared" si="1"/>
        <v>Haas Hall Academy Charter-7240000</v>
      </c>
    </row>
    <row r="110" spans="1:3" x14ac:dyDescent="0.25">
      <c r="A110" s="16" t="s">
        <v>331</v>
      </c>
      <c r="B110" s="18" t="s">
        <v>332</v>
      </c>
      <c r="C110" t="str">
        <f t="shared" si="1"/>
        <v>Haas Hall Bentonville-0443000</v>
      </c>
    </row>
    <row r="111" spans="1:3" x14ac:dyDescent="0.25">
      <c r="A111" s="16" t="s">
        <v>333</v>
      </c>
      <c r="B111" s="18" t="s">
        <v>334</v>
      </c>
      <c r="C111" t="str">
        <f t="shared" si="1"/>
        <v>Hackett-6603000</v>
      </c>
    </row>
    <row r="112" spans="1:3" x14ac:dyDescent="0.25">
      <c r="A112" s="16" t="s">
        <v>335</v>
      </c>
      <c r="B112" s="18" t="s">
        <v>336</v>
      </c>
      <c r="C112" t="str">
        <f t="shared" si="1"/>
        <v>Hamburg-0203000</v>
      </c>
    </row>
    <row r="113" spans="1:3" x14ac:dyDescent="0.25">
      <c r="A113" s="16" t="s">
        <v>337</v>
      </c>
      <c r="B113" s="18" t="s">
        <v>338</v>
      </c>
      <c r="C113" t="str">
        <f t="shared" si="1"/>
        <v>Hampton-0701000</v>
      </c>
    </row>
    <row r="114" spans="1:3" x14ac:dyDescent="0.25">
      <c r="A114" s="16" t="s">
        <v>339</v>
      </c>
      <c r="B114" s="18" t="s">
        <v>340</v>
      </c>
      <c r="C114" t="str">
        <f t="shared" si="1"/>
        <v>Harmony Grove-5205000</v>
      </c>
    </row>
    <row r="115" spans="1:3" x14ac:dyDescent="0.25">
      <c r="A115" s="16" t="s">
        <v>341</v>
      </c>
      <c r="B115" s="18" t="s">
        <v>340</v>
      </c>
      <c r="C115" t="str">
        <f t="shared" si="1"/>
        <v>Harmony Grove-6304000</v>
      </c>
    </row>
    <row r="116" spans="1:3" x14ac:dyDescent="0.25">
      <c r="A116" s="16" t="s">
        <v>342</v>
      </c>
      <c r="B116" s="18" t="s">
        <v>343</v>
      </c>
      <c r="C116" t="str">
        <f t="shared" si="1"/>
        <v>Harrisburg-5602000</v>
      </c>
    </row>
    <row r="117" spans="1:3" x14ac:dyDescent="0.25">
      <c r="A117" s="16" t="s">
        <v>344</v>
      </c>
      <c r="B117" s="18" t="s">
        <v>345</v>
      </c>
      <c r="C117" t="str">
        <f t="shared" si="1"/>
        <v>Harrison-0503000</v>
      </c>
    </row>
    <row r="118" spans="1:3" x14ac:dyDescent="0.25">
      <c r="A118" s="16" t="s">
        <v>346</v>
      </c>
      <c r="B118" s="18" t="s">
        <v>347</v>
      </c>
      <c r="C118" t="str">
        <f t="shared" si="1"/>
        <v>Hazen-5903000</v>
      </c>
    </row>
    <row r="119" spans="1:3" x14ac:dyDescent="0.25">
      <c r="A119" s="16" t="s">
        <v>348</v>
      </c>
      <c r="B119" s="18" t="s">
        <v>349</v>
      </c>
      <c r="C119" t="str">
        <f t="shared" si="1"/>
        <v>Heber Springs-1202000</v>
      </c>
    </row>
    <row r="120" spans="1:3" x14ac:dyDescent="0.25">
      <c r="A120" s="16" t="s">
        <v>350</v>
      </c>
      <c r="B120" s="18" t="s">
        <v>351</v>
      </c>
      <c r="C120" t="str">
        <f t="shared" si="1"/>
        <v>Hector-5803000</v>
      </c>
    </row>
    <row r="121" spans="1:3" x14ac:dyDescent="0.25">
      <c r="A121" s="16" t="s">
        <v>352</v>
      </c>
      <c r="B121" s="18" t="s">
        <v>353</v>
      </c>
      <c r="C121" t="str">
        <f t="shared" si="1"/>
        <v>Helena W. Helena-5403000</v>
      </c>
    </row>
    <row r="122" spans="1:3" x14ac:dyDescent="0.25">
      <c r="A122" s="16" t="s">
        <v>354</v>
      </c>
      <c r="B122" s="18" t="s">
        <v>355</v>
      </c>
      <c r="C122" t="str">
        <f t="shared" si="1"/>
        <v>Hermitage-0601000</v>
      </c>
    </row>
    <row r="123" spans="1:3" x14ac:dyDescent="0.25">
      <c r="A123" s="16" t="s">
        <v>356</v>
      </c>
      <c r="B123" s="18" t="s">
        <v>357</v>
      </c>
      <c r="C123" t="str">
        <f t="shared" si="1"/>
        <v>Highland-6804000</v>
      </c>
    </row>
    <row r="124" spans="1:3" x14ac:dyDescent="0.25">
      <c r="A124" s="16" t="s">
        <v>358</v>
      </c>
      <c r="B124" s="18" t="s">
        <v>359</v>
      </c>
      <c r="C124" t="str">
        <f t="shared" si="1"/>
        <v>Hillcrest-3809000</v>
      </c>
    </row>
    <row r="125" spans="1:3" x14ac:dyDescent="0.25">
      <c r="A125" s="16" t="s">
        <v>360</v>
      </c>
      <c r="B125" s="18" t="s">
        <v>361</v>
      </c>
      <c r="C125" t="str">
        <f t="shared" si="1"/>
        <v>Hope-2903000</v>
      </c>
    </row>
    <row r="126" spans="1:3" x14ac:dyDescent="0.25">
      <c r="A126" s="16" t="s">
        <v>362</v>
      </c>
      <c r="B126" s="18" t="s">
        <v>363</v>
      </c>
      <c r="C126" t="str">
        <f t="shared" si="1"/>
        <v>Hope Academy-0445000</v>
      </c>
    </row>
    <row r="127" spans="1:3" x14ac:dyDescent="0.25">
      <c r="A127" s="16" t="s">
        <v>364</v>
      </c>
      <c r="B127" s="18" t="s">
        <v>365</v>
      </c>
      <c r="C127" t="str">
        <f t="shared" si="1"/>
        <v>Horatio-6703000</v>
      </c>
    </row>
    <row r="128" spans="1:3" x14ac:dyDescent="0.25">
      <c r="A128" s="16" t="s">
        <v>366</v>
      </c>
      <c r="B128" s="18" t="s">
        <v>367</v>
      </c>
      <c r="C128" t="str">
        <f t="shared" si="1"/>
        <v>Hot Springs-2603000</v>
      </c>
    </row>
    <row r="129" spans="1:3" x14ac:dyDescent="0.25">
      <c r="A129" s="16" t="s">
        <v>368</v>
      </c>
      <c r="B129" s="20" t="s">
        <v>369</v>
      </c>
      <c r="C129" t="str">
        <f t="shared" si="1"/>
        <v>Hoxie-3804000</v>
      </c>
    </row>
    <row r="130" spans="1:3" x14ac:dyDescent="0.25">
      <c r="A130" s="16" t="s">
        <v>370</v>
      </c>
      <c r="B130" s="18" t="s">
        <v>371</v>
      </c>
      <c r="C130" t="str">
        <f t="shared" si="1"/>
        <v>Huntsville-4401000</v>
      </c>
    </row>
    <row r="131" spans="1:3" x14ac:dyDescent="0.25">
      <c r="A131" s="16" t="s">
        <v>372</v>
      </c>
      <c r="B131" s="18" t="s">
        <v>373</v>
      </c>
      <c r="C131" t="str">
        <f t="shared" ref="C131:C194" si="2">B131&amp;"-"&amp;A131</f>
        <v>Imboden Area Charter School-3840000</v>
      </c>
    </row>
    <row r="132" spans="1:3" x14ac:dyDescent="0.25">
      <c r="A132" s="16" t="s">
        <v>374</v>
      </c>
      <c r="B132" s="20" t="s">
        <v>375</v>
      </c>
      <c r="C132" t="str">
        <f t="shared" si="2"/>
        <v>Izard County Consolidated-3306000</v>
      </c>
    </row>
    <row r="133" spans="1:3" x14ac:dyDescent="0.25">
      <c r="A133" s="16" t="s">
        <v>376</v>
      </c>
      <c r="B133" s="18" t="s">
        <v>377</v>
      </c>
      <c r="C133" t="str">
        <f t="shared" si="2"/>
        <v>Jackson County-3405000</v>
      </c>
    </row>
    <row r="134" spans="1:3" x14ac:dyDescent="0.25">
      <c r="A134" s="16" t="s">
        <v>378</v>
      </c>
      <c r="B134" s="23" t="s">
        <v>379</v>
      </c>
      <c r="C134" t="str">
        <f t="shared" si="2"/>
        <v>Arkansas Lighthouses-6050000</v>
      </c>
    </row>
    <row r="135" spans="1:3" x14ac:dyDescent="0.25">
      <c r="A135" s="16" t="s">
        <v>380</v>
      </c>
      <c r="B135" s="18" t="s">
        <v>381</v>
      </c>
      <c r="C135" t="str">
        <f t="shared" si="2"/>
        <v>Jacksonville North Pulaski-6004000</v>
      </c>
    </row>
    <row r="136" spans="1:3" x14ac:dyDescent="0.25">
      <c r="A136" s="16" t="s">
        <v>382</v>
      </c>
      <c r="B136" s="18" t="s">
        <v>383</v>
      </c>
      <c r="C136" t="str">
        <f t="shared" si="2"/>
        <v>Jasper-5102000</v>
      </c>
    </row>
    <row r="137" spans="1:3" x14ac:dyDescent="0.25">
      <c r="A137" s="16" t="s">
        <v>384</v>
      </c>
      <c r="B137" s="18" t="s">
        <v>385</v>
      </c>
      <c r="C137" t="str">
        <f t="shared" si="2"/>
        <v>Jessieville-2604000</v>
      </c>
    </row>
    <row r="138" spans="1:3" x14ac:dyDescent="0.25">
      <c r="A138" s="16" t="s">
        <v>386</v>
      </c>
      <c r="B138" s="18" t="s">
        <v>387</v>
      </c>
      <c r="C138" t="str">
        <f t="shared" si="2"/>
        <v>Jonesboro-1608000</v>
      </c>
    </row>
    <row r="139" spans="1:3" x14ac:dyDescent="0.25">
      <c r="A139" s="16" t="s">
        <v>388</v>
      </c>
      <c r="B139" s="18" t="s">
        <v>389</v>
      </c>
      <c r="C139" t="str">
        <f t="shared" si="2"/>
        <v>Junction City-7003000</v>
      </c>
    </row>
    <row r="140" spans="1:3" x14ac:dyDescent="0.25">
      <c r="A140" s="16" t="s">
        <v>390</v>
      </c>
      <c r="B140" s="18" t="s">
        <v>391</v>
      </c>
      <c r="C140" t="str">
        <f t="shared" si="2"/>
        <v>Kirby-5503000</v>
      </c>
    </row>
    <row r="141" spans="1:3" x14ac:dyDescent="0.25">
      <c r="A141" s="16" t="s">
        <v>392</v>
      </c>
      <c r="B141" s="18" t="s">
        <v>393</v>
      </c>
      <c r="C141" t="str">
        <f t="shared" si="2"/>
        <v>Lafayette County-3704000</v>
      </c>
    </row>
    <row r="142" spans="1:3" x14ac:dyDescent="0.25">
      <c r="A142" s="16" t="s">
        <v>394</v>
      </c>
      <c r="B142" s="18" t="s">
        <v>395</v>
      </c>
      <c r="C142" t="str">
        <f t="shared" si="2"/>
        <v>Lake Hamilton-2605000</v>
      </c>
    </row>
    <row r="143" spans="1:3" x14ac:dyDescent="0.25">
      <c r="A143" s="16" t="s">
        <v>396</v>
      </c>
      <c r="B143" s="18" t="s">
        <v>397</v>
      </c>
      <c r="C143" t="str">
        <f t="shared" si="2"/>
        <v>Lakeside-0903000</v>
      </c>
    </row>
    <row r="144" spans="1:3" x14ac:dyDescent="0.25">
      <c r="A144" s="16" t="s">
        <v>398</v>
      </c>
      <c r="B144" s="18" t="s">
        <v>397</v>
      </c>
      <c r="C144" t="str">
        <f t="shared" si="2"/>
        <v>Lakeside-2606000</v>
      </c>
    </row>
    <row r="145" spans="1:3" x14ac:dyDescent="0.25">
      <c r="A145" s="16" t="s">
        <v>399</v>
      </c>
      <c r="B145" s="18" t="s">
        <v>400</v>
      </c>
      <c r="C145" t="str">
        <f t="shared" si="2"/>
        <v>Lamar-3604000</v>
      </c>
    </row>
    <row r="146" spans="1:3" x14ac:dyDescent="0.25">
      <c r="A146" s="16" t="s">
        <v>401</v>
      </c>
      <c r="B146" s="18" t="s">
        <v>402</v>
      </c>
      <c r="C146" t="str">
        <f t="shared" si="2"/>
        <v>Lavaca-6605000</v>
      </c>
    </row>
    <row r="147" spans="1:3" x14ac:dyDescent="0.25">
      <c r="A147" s="16" t="s">
        <v>403</v>
      </c>
      <c r="B147" s="18" t="s">
        <v>404</v>
      </c>
      <c r="C147" t="str">
        <f t="shared" si="2"/>
        <v>Lawrence County-3810000</v>
      </c>
    </row>
    <row r="148" spans="1:3" x14ac:dyDescent="0.25">
      <c r="A148" s="16" t="s">
        <v>405</v>
      </c>
      <c r="B148" s="18" t="s">
        <v>406</v>
      </c>
      <c r="C148" t="str">
        <f t="shared" si="2"/>
        <v>Lead Hill-0506000</v>
      </c>
    </row>
    <row r="149" spans="1:3" x14ac:dyDescent="0.25">
      <c r="A149" s="16" t="s">
        <v>407</v>
      </c>
      <c r="B149" s="18" t="s">
        <v>408</v>
      </c>
      <c r="C149" t="str">
        <f t="shared" si="2"/>
        <v>Lee County-3904000</v>
      </c>
    </row>
    <row r="150" spans="1:3" x14ac:dyDescent="0.25">
      <c r="A150" s="16" t="s">
        <v>409</v>
      </c>
      <c r="B150" s="18" t="s">
        <v>410</v>
      </c>
      <c r="C150" t="str">
        <f t="shared" si="2"/>
        <v>Lincoln Consolidated-7205000</v>
      </c>
    </row>
    <row r="151" spans="1:3" x14ac:dyDescent="0.25">
      <c r="A151" s="16" t="s">
        <v>411</v>
      </c>
      <c r="B151" s="20" t="s">
        <v>412</v>
      </c>
      <c r="C151" t="str">
        <f t="shared" si="2"/>
        <v>LISA Academy-6041000</v>
      </c>
    </row>
    <row r="152" spans="1:3" x14ac:dyDescent="0.25">
      <c r="A152" s="16" t="s">
        <v>413</v>
      </c>
      <c r="B152" s="18" t="s">
        <v>414</v>
      </c>
      <c r="C152" t="str">
        <f t="shared" si="2"/>
        <v>Little Rock-6001000</v>
      </c>
    </row>
    <row r="153" spans="1:3" x14ac:dyDescent="0.25">
      <c r="A153" s="16" t="s">
        <v>415</v>
      </c>
      <c r="B153" s="18" t="s">
        <v>416</v>
      </c>
      <c r="C153" t="str">
        <f t="shared" si="2"/>
        <v>Little Rock Preparatory Academy-6049000</v>
      </c>
    </row>
    <row r="154" spans="1:3" x14ac:dyDescent="0.25">
      <c r="A154" s="16" t="s">
        <v>417</v>
      </c>
      <c r="B154" s="18" t="s">
        <v>418</v>
      </c>
      <c r="C154" t="str">
        <f t="shared" si="2"/>
        <v>Lonoke-4301000</v>
      </c>
    </row>
    <row r="155" spans="1:3" x14ac:dyDescent="0.25">
      <c r="A155" s="16" t="s">
        <v>419</v>
      </c>
      <c r="B155" s="18" t="s">
        <v>420</v>
      </c>
      <c r="C155" t="str">
        <f t="shared" si="2"/>
        <v>Magazine-4202000</v>
      </c>
    </row>
    <row r="156" spans="1:3" x14ac:dyDescent="0.25">
      <c r="A156" s="16" t="s">
        <v>421</v>
      </c>
      <c r="B156" s="18" t="s">
        <v>422</v>
      </c>
      <c r="C156" t="str">
        <f t="shared" si="2"/>
        <v>Magnet Cove-3003000</v>
      </c>
    </row>
    <row r="157" spans="1:3" x14ac:dyDescent="0.25">
      <c r="A157" s="16" t="s">
        <v>423</v>
      </c>
      <c r="B157" s="18" t="s">
        <v>424</v>
      </c>
      <c r="C157" t="str">
        <f t="shared" si="2"/>
        <v>Magnolia-1402000</v>
      </c>
    </row>
    <row r="158" spans="1:3" x14ac:dyDescent="0.25">
      <c r="A158" s="16" t="s">
        <v>425</v>
      </c>
      <c r="B158" s="18" t="s">
        <v>426</v>
      </c>
      <c r="C158" t="str">
        <f t="shared" si="2"/>
        <v>Malvern-3004000</v>
      </c>
    </row>
    <row r="159" spans="1:3" x14ac:dyDescent="0.25">
      <c r="A159" s="16" t="s">
        <v>427</v>
      </c>
      <c r="B159" s="18" t="s">
        <v>428</v>
      </c>
      <c r="C159" t="str">
        <f t="shared" si="2"/>
        <v>Mammoth Spring-2501000</v>
      </c>
    </row>
    <row r="160" spans="1:3" x14ac:dyDescent="0.25">
      <c r="A160" s="16" t="s">
        <v>429</v>
      </c>
      <c r="B160" s="18" t="s">
        <v>430</v>
      </c>
      <c r="C160" t="str">
        <f t="shared" si="2"/>
        <v>Manila-4712000</v>
      </c>
    </row>
    <row r="161" spans="1:3" x14ac:dyDescent="0.25">
      <c r="A161" s="16" t="s">
        <v>431</v>
      </c>
      <c r="B161" s="18" t="s">
        <v>432</v>
      </c>
      <c r="C161" t="str">
        <f t="shared" si="2"/>
        <v>Mansfield-6606000</v>
      </c>
    </row>
    <row r="162" spans="1:3" x14ac:dyDescent="0.25">
      <c r="A162" s="16" t="s">
        <v>433</v>
      </c>
      <c r="B162" s="18" t="s">
        <v>434</v>
      </c>
      <c r="C162" t="str">
        <f t="shared" si="2"/>
        <v>Marion-1804000</v>
      </c>
    </row>
    <row r="163" spans="1:3" x14ac:dyDescent="0.25">
      <c r="A163" s="16" t="s">
        <v>435</v>
      </c>
      <c r="B163" s="18" t="s">
        <v>436</v>
      </c>
      <c r="C163" t="str">
        <f t="shared" si="2"/>
        <v>Marked Tree-5604000</v>
      </c>
    </row>
    <row r="164" spans="1:3" x14ac:dyDescent="0.25">
      <c r="A164" s="16" t="s">
        <v>437</v>
      </c>
      <c r="B164" s="18" t="s">
        <v>438</v>
      </c>
      <c r="C164" t="str">
        <f t="shared" si="2"/>
        <v>Marmaduke-2803000</v>
      </c>
    </row>
    <row r="165" spans="1:3" x14ac:dyDescent="0.25">
      <c r="A165" s="16" t="s">
        <v>439</v>
      </c>
      <c r="B165" s="18" t="s">
        <v>440</v>
      </c>
      <c r="C165" t="str">
        <f t="shared" si="2"/>
        <v>Marvell-5404000</v>
      </c>
    </row>
    <row r="166" spans="1:3" x14ac:dyDescent="0.25">
      <c r="A166" s="16" t="s">
        <v>441</v>
      </c>
      <c r="B166" s="18" t="s">
        <v>442</v>
      </c>
      <c r="C166" t="str">
        <f t="shared" si="2"/>
        <v>Mayflower-2305000</v>
      </c>
    </row>
    <row r="167" spans="1:3" x14ac:dyDescent="0.25">
      <c r="A167" s="16" t="s">
        <v>443</v>
      </c>
      <c r="B167" s="18" t="s">
        <v>444</v>
      </c>
      <c r="C167" t="str">
        <f t="shared" si="2"/>
        <v>Maynard-6102000</v>
      </c>
    </row>
    <row r="168" spans="1:3" x14ac:dyDescent="0.25">
      <c r="A168" s="16" t="s">
        <v>445</v>
      </c>
      <c r="B168" s="18" t="s">
        <v>446</v>
      </c>
      <c r="C168" t="str">
        <f t="shared" si="2"/>
        <v>McCrory-7403000</v>
      </c>
    </row>
    <row r="169" spans="1:3" x14ac:dyDescent="0.25">
      <c r="A169" s="16" t="s">
        <v>447</v>
      </c>
      <c r="B169" s="18" t="s">
        <v>448</v>
      </c>
      <c r="C169" t="str">
        <f t="shared" si="2"/>
        <v>McGehee-2105000</v>
      </c>
    </row>
    <row r="170" spans="1:3" x14ac:dyDescent="0.25">
      <c r="A170" s="16" t="s">
        <v>449</v>
      </c>
      <c r="B170" s="18" t="s">
        <v>450</v>
      </c>
      <c r="C170" t="str">
        <f t="shared" si="2"/>
        <v>Melbourne-3302000</v>
      </c>
    </row>
    <row r="171" spans="1:3" x14ac:dyDescent="0.25">
      <c r="A171" s="16" t="s">
        <v>451</v>
      </c>
      <c r="B171" s="18" t="s">
        <v>452</v>
      </c>
      <c r="C171" t="str">
        <f t="shared" si="2"/>
        <v>Mena-5703000</v>
      </c>
    </row>
    <row r="172" spans="1:3" x14ac:dyDescent="0.25">
      <c r="A172" s="16" t="s">
        <v>453</v>
      </c>
      <c r="B172" s="18" t="s">
        <v>454</v>
      </c>
      <c r="C172" t="str">
        <f t="shared" si="2"/>
        <v>Midland-3211000</v>
      </c>
    </row>
    <row r="173" spans="1:3" x14ac:dyDescent="0.25">
      <c r="A173" s="16" t="s">
        <v>455</v>
      </c>
      <c r="B173" s="18" t="s">
        <v>456</v>
      </c>
      <c r="C173" t="str">
        <f t="shared" si="2"/>
        <v>Mineral Springs-3104000</v>
      </c>
    </row>
    <row r="174" spans="1:3" x14ac:dyDescent="0.25">
      <c r="A174" s="16" t="s">
        <v>457</v>
      </c>
      <c r="B174" s="18" t="s">
        <v>458</v>
      </c>
      <c r="C174" t="str">
        <f t="shared" si="2"/>
        <v>Monticello-2203000</v>
      </c>
    </row>
    <row r="175" spans="1:3" x14ac:dyDescent="0.25">
      <c r="A175" s="16" t="s">
        <v>459</v>
      </c>
      <c r="B175" s="18" t="s">
        <v>460</v>
      </c>
      <c r="C175" t="str">
        <f t="shared" si="2"/>
        <v>Mount Ida-4902000</v>
      </c>
    </row>
    <row r="176" spans="1:3" x14ac:dyDescent="0.25">
      <c r="A176" s="16" t="s">
        <v>461</v>
      </c>
      <c r="B176" s="18" t="s">
        <v>462</v>
      </c>
      <c r="C176" t="str">
        <f t="shared" si="2"/>
        <v>Mount Vernon/Enola-2306000</v>
      </c>
    </row>
    <row r="177" spans="1:3" x14ac:dyDescent="0.25">
      <c r="A177" s="16" t="s">
        <v>463</v>
      </c>
      <c r="B177" s="18" t="s">
        <v>464</v>
      </c>
      <c r="C177" t="str">
        <f t="shared" si="2"/>
        <v>Mountain Home-0303000</v>
      </c>
    </row>
    <row r="178" spans="1:3" x14ac:dyDescent="0.25">
      <c r="A178" s="16" t="s">
        <v>465</v>
      </c>
      <c r="B178" s="18" t="s">
        <v>466</v>
      </c>
      <c r="C178" t="str">
        <f t="shared" si="2"/>
        <v>Mountain Pine-2607000</v>
      </c>
    </row>
    <row r="179" spans="1:3" x14ac:dyDescent="0.25">
      <c r="A179" s="16" t="s">
        <v>467</v>
      </c>
      <c r="B179" s="18" t="s">
        <v>468</v>
      </c>
      <c r="C179" t="str">
        <f t="shared" si="2"/>
        <v>Mountain View-6901000</v>
      </c>
    </row>
    <row r="180" spans="1:3" x14ac:dyDescent="0.25">
      <c r="A180" s="16" t="s">
        <v>469</v>
      </c>
      <c r="B180" s="18" t="s">
        <v>470</v>
      </c>
      <c r="C180" t="str">
        <f t="shared" si="2"/>
        <v>Mountainburg-1703000</v>
      </c>
    </row>
    <row r="181" spans="1:3" x14ac:dyDescent="0.25">
      <c r="A181" s="16" t="s">
        <v>471</v>
      </c>
      <c r="B181" s="18" t="s">
        <v>472</v>
      </c>
      <c r="C181" t="str">
        <f t="shared" si="2"/>
        <v>Mulberry/Pleasant View BiCounty-1704000</v>
      </c>
    </row>
    <row r="182" spans="1:3" x14ac:dyDescent="0.25">
      <c r="A182" s="16" t="s">
        <v>473</v>
      </c>
      <c r="B182" s="18" t="s">
        <v>474</v>
      </c>
      <c r="C182" t="str">
        <f t="shared" si="2"/>
        <v>Nashville-3105000</v>
      </c>
    </row>
    <row r="183" spans="1:3" x14ac:dyDescent="0.25">
      <c r="A183" s="16" t="s">
        <v>475</v>
      </c>
      <c r="B183" s="18" t="s">
        <v>476</v>
      </c>
      <c r="C183" t="str">
        <f t="shared" si="2"/>
        <v>Nemo Vista-1503000</v>
      </c>
    </row>
    <row r="184" spans="1:3" x14ac:dyDescent="0.25">
      <c r="A184" s="16" t="s">
        <v>477</v>
      </c>
      <c r="B184" s="18" t="s">
        <v>478</v>
      </c>
      <c r="C184" t="str">
        <f t="shared" si="2"/>
        <v>Nettleton-1611000</v>
      </c>
    </row>
    <row r="185" spans="1:3" x14ac:dyDescent="0.25">
      <c r="A185" s="16" t="s">
        <v>479</v>
      </c>
      <c r="B185" s="18" t="s">
        <v>480</v>
      </c>
      <c r="C185" t="str">
        <f t="shared" si="2"/>
        <v>Nevada-5008000</v>
      </c>
    </row>
    <row r="186" spans="1:3" x14ac:dyDescent="0.25">
      <c r="A186" s="16" t="s">
        <v>481</v>
      </c>
      <c r="B186" s="18" t="s">
        <v>482</v>
      </c>
      <c r="C186" t="str">
        <f t="shared" si="2"/>
        <v>Newport-3403000</v>
      </c>
    </row>
    <row r="187" spans="1:3" x14ac:dyDescent="0.25">
      <c r="A187" s="19" t="s">
        <v>483</v>
      </c>
      <c r="B187" s="20" t="s">
        <v>484</v>
      </c>
      <c r="C187" t="str">
        <f t="shared" si="2"/>
        <v>Norfork-0304000</v>
      </c>
    </row>
    <row r="188" spans="1:3" x14ac:dyDescent="0.25">
      <c r="A188" s="16" t="s">
        <v>485</v>
      </c>
      <c r="B188" s="18" t="s">
        <v>486</v>
      </c>
      <c r="C188" t="str">
        <f t="shared" si="2"/>
        <v>North Little Rock-6002000</v>
      </c>
    </row>
    <row r="189" spans="1:3" x14ac:dyDescent="0.25">
      <c r="A189" s="16" t="s">
        <v>487</v>
      </c>
      <c r="B189" s="18" t="s">
        <v>488</v>
      </c>
      <c r="C189" t="str">
        <f t="shared" si="2"/>
        <v>Northwest Arkansas Classical Academy-0442000</v>
      </c>
    </row>
    <row r="190" spans="1:3" x14ac:dyDescent="0.25">
      <c r="A190" s="16" t="s">
        <v>489</v>
      </c>
      <c r="B190" s="18" t="s">
        <v>490</v>
      </c>
      <c r="C190" t="str">
        <f t="shared" si="2"/>
        <v>Omaha-0504000</v>
      </c>
    </row>
    <row r="191" spans="1:3" x14ac:dyDescent="0.25">
      <c r="A191" s="16" t="s">
        <v>491</v>
      </c>
      <c r="B191" s="18" t="s">
        <v>492</v>
      </c>
      <c r="C191" t="str">
        <f t="shared" si="2"/>
        <v>Osceola-4713000</v>
      </c>
    </row>
    <row r="192" spans="1:3" x14ac:dyDescent="0.25">
      <c r="A192" s="16" t="s">
        <v>493</v>
      </c>
      <c r="B192" s="18" t="s">
        <v>494</v>
      </c>
      <c r="C192" t="str">
        <f t="shared" si="2"/>
        <v>Ouachita-3005000</v>
      </c>
    </row>
    <row r="193" spans="1:3" x14ac:dyDescent="0.25">
      <c r="A193" s="16" t="s">
        <v>495</v>
      </c>
      <c r="B193" s="20" t="s">
        <v>496</v>
      </c>
      <c r="C193" t="str">
        <f t="shared" si="2"/>
        <v>Ouachita River-5706000</v>
      </c>
    </row>
    <row r="194" spans="1:3" x14ac:dyDescent="0.25">
      <c r="A194" s="16" t="s">
        <v>497</v>
      </c>
      <c r="B194" s="18" t="s">
        <v>498</v>
      </c>
      <c r="C194" t="str">
        <f t="shared" si="2"/>
        <v>Ozark-2404000</v>
      </c>
    </row>
    <row r="195" spans="1:3" x14ac:dyDescent="0.25">
      <c r="A195" s="16" t="s">
        <v>499</v>
      </c>
      <c r="B195" s="18" t="s">
        <v>500</v>
      </c>
      <c r="C195" t="str">
        <f t="shared" ref="C195:C258" si="3">B195&amp;"-"&amp;A195</f>
        <v>Ozark Mountain-6505000</v>
      </c>
    </row>
    <row r="196" spans="1:3" x14ac:dyDescent="0.25">
      <c r="A196" s="16" t="s">
        <v>501</v>
      </c>
      <c r="B196" s="18" t="s">
        <v>502</v>
      </c>
      <c r="C196" t="str">
        <f t="shared" si="3"/>
        <v>Palestine/Wheatley-6205000</v>
      </c>
    </row>
    <row r="197" spans="1:3" x14ac:dyDescent="0.25">
      <c r="A197" s="16" t="s">
        <v>503</v>
      </c>
      <c r="B197" s="18" t="s">
        <v>504</v>
      </c>
      <c r="C197" t="str">
        <f t="shared" si="3"/>
        <v>Pangburn-7309000</v>
      </c>
    </row>
    <row r="198" spans="1:3" x14ac:dyDescent="0.25">
      <c r="A198" s="16" t="s">
        <v>505</v>
      </c>
      <c r="B198" s="18" t="s">
        <v>506</v>
      </c>
      <c r="C198" t="str">
        <f t="shared" si="3"/>
        <v>Paragould-2808000</v>
      </c>
    </row>
    <row r="199" spans="1:3" x14ac:dyDescent="0.25">
      <c r="A199" s="16" t="s">
        <v>507</v>
      </c>
      <c r="B199" s="18" t="s">
        <v>508</v>
      </c>
      <c r="C199" t="str">
        <f t="shared" si="3"/>
        <v>Paris-4203000</v>
      </c>
    </row>
    <row r="200" spans="1:3" x14ac:dyDescent="0.25">
      <c r="A200" s="16" t="s">
        <v>509</v>
      </c>
      <c r="B200" s="18" t="s">
        <v>510</v>
      </c>
      <c r="C200" t="str">
        <f t="shared" si="3"/>
        <v>Parkers Chapel-7007000</v>
      </c>
    </row>
    <row r="201" spans="1:3" x14ac:dyDescent="0.25">
      <c r="A201" s="16" t="s">
        <v>511</v>
      </c>
      <c r="B201" s="18" t="s">
        <v>512</v>
      </c>
      <c r="C201" t="str">
        <f t="shared" si="3"/>
        <v>Pea Ridge-0407000</v>
      </c>
    </row>
    <row r="202" spans="1:3" x14ac:dyDescent="0.25">
      <c r="A202" s="16" t="s">
        <v>513</v>
      </c>
      <c r="B202" s="18" t="s">
        <v>514</v>
      </c>
      <c r="C202" t="str">
        <f t="shared" si="3"/>
        <v>Perryville-5303000</v>
      </c>
    </row>
    <row r="203" spans="1:3" x14ac:dyDescent="0.25">
      <c r="A203" s="16" t="s">
        <v>515</v>
      </c>
      <c r="B203" s="20" t="s">
        <v>516</v>
      </c>
      <c r="C203" t="str">
        <f t="shared" si="3"/>
        <v>Piggott-1104000</v>
      </c>
    </row>
    <row r="204" spans="1:3" x14ac:dyDescent="0.25">
      <c r="A204" s="16" t="s">
        <v>517</v>
      </c>
      <c r="B204" s="18" t="s">
        <v>518</v>
      </c>
      <c r="C204" t="str">
        <f t="shared" si="3"/>
        <v>Pine Bluff -3505000</v>
      </c>
    </row>
    <row r="205" spans="1:3" x14ac:dyDescent="0.25">
      <c r="A205" s="16" t="s">
        <v>519</v>
      </c>
      <c r="B205" s="18" t="s">
        <v>520</v>
      </c>
      <c r="C205" t="str">
        <f t="shared" si="3"/>
        <v>Pine Bluff Lighthouse-3541000</v>
      </c>
    </row>
    <row r="206" spans="1:3" x14ac:dyDescent="0.25">
      <c r="A206" s="16" t="s">
        <v>521</v>
      </c>
      <c r="B206" s="18" t="s">
        <v>522</v>
      </c>
      <c r="C206" t="str">
        <f t="shared" si="3"/>
        <v>Pocahontas-6103000</v>
      </c>
    </row>
    <row r="207" spans="1:3" x14ac:dyDescent="0.25">
      <c r="A207" s="16" t="s">
        <v>523</v>
      </c>
      <c r="B207" s="18" t="s">
        <v>524</v>
      </c>
      <c r="C207" t="str">
        <f t="shared" si="3"/>
        <v>Pottsville-5804000</v>
      </c>
    </row>
    <row r="208" spans="1:3" x14ac:dyDescent="0.25">
      <c r="A208" s="16" t="s">
        <v>525</v>
      </c>
      <c r="B208" s="20" t="s">
        <v>526</v>
      </c>
      <c r="C208" t="str">
        <f t="shared" si="3"/>
        <v>Poyen-2703000</v>
      </c>
    </row>
    <row r="209" spans="1:3" x14ac:dyDescent="0.25">
      <c r="A209" s="16" t="s">
        <v>527</v>
      </c>
      <c r="B209" s="20" t="s">
        <v>528</v>
      </c>
      <c r="C209" t="str">
        <f t="shared" si="3"/>
        <v>Prairie Grove-7206000</v>
      </c>
    </row>
    <row r="210" spans="1:3" x14ac:dyDescent="0.25">
      <c r="A210" s="16" t="s">
        <v>529</v>
      </c>
      <c r="B210" s="18" t="s">
        <v>530</v>
      </c>
      <c r="C210" t="str">
        <f t="shared" si="3"/>
        <v>Premier High School of Little Rock-6053000</v>
      </c>
    </row>
    <row r="211" spans="1:3" x14ac:dyDescent="0.25">
      <c r="A211" s="16" t="s">
        <v>531</v>
      </c>
      <c r="B211" s="18" t="s">
        <v>532</v>
      </c>
      <c r="C211" t="str">
        <f t="shared" si="3"/>
        <v>Premier High School of North Little Rock-6062000</v>
      </c>
    </row>
    <row r="212" spans="1:3" x14ac:dyDescent="0.25">
      <c r="A212" s="16" t="s">
        <v>533</v>
      </c>
      <c r="B212" s="18" t="s">
        <v>534</v>
      </c>
      <c r="C212" t="str">
        <f t="shared" si="3"/>
        <v>Premier High School of Springdale-7242000</v>
      </c>
    </row>
    <row r="213" spans="1:3" x14ac:dyDescent="0.25">
      <c r="A213" s="16" t="s">
        <v>535</v>
      </c>
      <c r="B213" s="20" t="s">
        <v>536</v>
      </c>
      <c r="C213" t="str">
        <f t="shared" si="3"/>
        <v>Prescott-5006000</v>
      </c>
    </row>
    <row r="214" spans="1:3" x14ac:dyDescent="0.25">
      <c r="A214" s="16" t="s">
        <v>537</v>
      </c>
      <c r="B214" s="20" t="s">
        <v>538</v>
      </c>
      <c r="C214" t="str">
        <f t="shared" si="3"/>
        <v>Pulaski County-6003000</v>
      </c>
    </row>
    <row r="215" spans="1:3" x14ac:dyDescent="0.25">
      <c r="A215" s="16" t="s">
        <v>539</v>
      </c>
      <c r="B215" s="18" t="s">
        <v>540</v>
      </c>
      <c r="C215" t="str">
        <f t="shared" si="3"/>
        <v>Quest Middle School - West Little Rock-6054000</v>
      </c>
    </row>
    <row r="216" spans="1:3" x14ac:dyDescent="0.25">
      <c r="A216" s="16" t="s">
        <v>541</v>
      </c>
      <c r="B216" s="18" t="s">
        <v>542</v>
      </c>
      <c r="C216" t="str">
        <f t="shared" si="3"/>
        <v>Quitman-1203000</v>
      </c>
    </row>
    <row r="217" spans="1:3" x14ac:dyDescent="0.25">
      <c r="A217" s="16" t="s">
        <v>543</v>
      </c>
      <c r="B217" s="18" t="s">
        <v>544</v>
      </c>
      <c r="C217" t="str">
        <f t="shared" si="3"/>
        <v>Rector-1106000</v>
      </c>
    </row>
    <row r="218" spans="1:3" x14ac:dyDescent="0.25">
      <c r="A218" s="16" t="s">
        <v>545</v>
      </c>
      <c r="B218" s="18" t="s">
        <v>546</v>
      </c>
      <c r="C218" t="str">
        <f t="shared" si="3"/>
        <v>Riverside-1613000</v>
      </c>
    </row>
    <row r="219" spans="1:3" x14ac:dyDescent="0.25">
      <c r="A219" s="16" t="s">
        <v>547</v>
      </c>
      <c r="B219" s="20" t="s">
        <v>548</v>
      </c>
      <c r="C219" t="str">
        <f t="shared" si="3"/>
        <v>Riverview-7307000</v>
      </c>
    </row>
    <row r="220" spans="1:3" x14ac:dyDescent="0.25">
      <c r="A220" s="16" t="s">
        <v>549</v>
      </c>
      <c r="B220" s="18" t="s">
        <v>550</v>
      </c>
      <c r="C220" t="str">
        <f t="shared" si="3"/>
        <v>Rogers-0405000</v>
      </c>
    </row>
    <row r="221" spans="1:3" x14ac:dyDescent="0.25">
      <c r="A221" s="16" t="s">
        <v>551</v>
      </c>
      <c r="B221" s="18" t="s">
        <v>552</v>
      </c>
      <c r="C221" t="str">
        <f t="shared" si="3"/>
        <v>Rose Bud-7310000</v>
      </c>
    </row>
    <row r="222" spans="1:3" x14ac:dyDescent="0.25">
      <c r="A222" s="16" t="s">
        <v>553</v>
      </c>
      <c r="B222" s="18" t="s">
        <v>554</v>
      </c>
      <c r="C222" t="str">
        <f t="shared" si="3"/>
        <v>Russellville-5805000</v>
      </c>
    </row>
    <row r="223" spans="1:3" x14ac:dyDescent="0.25">
      <c r="A223" s="16" t="s">
        <v>555</v>
      </c>
      <c r="B223" s="18" t="s">
        <v>556</v>
      </c>
      <c r="C223" t="str">
        <f t="shared" si="3"/>
        <v>Salem-2502000</v>
      </c>
    </row>
    <row r="224" spans="1:3" x14ac:dyDescent="0.25">
      <c r="A224" s="16" t="s">
        <v>557</v>
      </c>
      <c r="B224" s="20" t="s">
        <v>558</v>
      </c>
      <c r="C224" t="str">
        <f t="shared" si="3"/>
        <v>ScholarMade-6060000</v>
      </c>
    </row>
    <row r="225" spans="1:3" x14ac:dyDescent="0.25">
      <c r="A225" s="16" t="s">
        <v>559</v>
      </c>
      <c r="B225" s="18" t="s">
        <v>560</v>
      </c>
      <c r="C225" t="str">
        <f t="shared" si="3"/>
        <v>Scranton-4204000</v>
      </c>
    </row>
    <row r="226" spans="1:3" x14ac:dyDescent="0.25">
      <c r="A226" s="16" t="s">
        <v>561</v>
      </c>
      <c r="B226" s="18" t="s">
        <v>562</v>
      </c>
      <c r="C226" t="str">
        <f t="shared" si="3"/>
        <v>Searcy-7311000</v>
      </c>
    </row>
    <row r="227" spans="1:3" x14ac:dyDescent="0.25">
      <c r="A227" s="16" t="s">
        <v>563</v>
      </c>
      <c r="B227" s="18" t="s">
        <v>564</v>
      </c>
      <c r="C227" t="str">
        <f t="shared" si="3"/>
        <v>Searcy County-6502000</v>
      </c>
    </row>
    <row r="228" spans="1:3" x14ac:dyDescent="0.25">
      <c r="A228" s="16" t="s">
        <v>565</v>
      </c>
      <c r="B228" s="18" t="s">
        <v>566</v>
      </c>
      <c r="C228" t="str">
        <f t="shared" si="3"/>
        <v>Sheridan-2705000</v>
      </c>
    </row>
    <row r="229" spans="1:3" x14ac:dyDescent="0.25">
      <c r="A229" s="16" t="s">
        <v>567</v>
      </c>
      <c r="B229" s="18" t="s">
        <v>568</v>
      </c>
      <c r="C229" t="str">
        <f t="shared" si="3"/>
        <v>Shirley-7104000</v>
      </c>
    </row>
    <row r="230" spans="1:3" x14ac:dyDescent="0.25">
      <c r="A230" s="16" t="s">
        <v>569</v>
      </c>
      <c r="B230" s="20" t="s">
        <v>570</v>
      </c>
      <c r="C230" t="str">
        <f t="shared" si="3"/>
        <v>SIATech Little Rock Charter-6052000</v>
      </c>
    </row>
    <row r="231" spans="1:3" x14ac:dyDescent="0.25">
      <c r="A231" s="16" t="s">
        <v>571</v>
      </c>
      <c r="B231" s="18" t="s">
        <v>572</v>
      </c>
      <c r="C231" t="str">
        <f t="shared" si="3"/>
        <v>Siloam Springs-0406000</v>
      </c>
    </row>
    <row r="232" spans="1:3" x14ac:dyDescent="0.25">
      <c r="A232" s="16" t="s">
        <v>573</v>
      </c>
      <c r="B232" s="18" t="s">
        <v>574</v>
      </c>
      <c r="C232" t="str">
        <f t="shared" si="3"/>
        <v>Sloan Hendrix-3806000</v>
      </c>
    </row>
    <row r="233" spans="1:3" x14ac:dyDescent="0.25">
      <c r="A233" s="16" t="s">
        <v>575</v>
      </c>
      <c r="B233" s="18" t="s">
        <v>576</v>
      </c>
      <c r="C233" t="str">
        <f t="shared" si="3"/>
        <v>Smackover-7008000</v>
      </c>
    </row>
    <row r="234" spans="1:3" x14ac:dyDescent="0.25">
      <c r="A234" s="16" t="s">
        <v>577</v>
      </c>
      <c r="B234" s="18" t="s">
        <v>578</v>
      </c>
      <c r="C234" t="str">
        <f t="shared" si="3"/>
        <v>So. Conway County-1507000</v>
      </c>
    </row>
    <row r="235" spans="1:3" x14ac:dyDescent="0.25">
      <c r="A235" s="16" t="s">
        <v>579</v>
      </c>
      <c r="B235" s="18" t="s">
        <v>580</v>
      </c>
      <c r="C235" t="str">
        <f t="shared" si="3"/>
        <v>So. Mississippi County-4706000</v>
      </c>
    </row>
    <row r="236" spans="1:3" x14ac:dyDescent="0.25">
      <c r="A236" s="16" t="s">
        <v>581</v>
      </c>
      <c r="B236" s="20" t="s">
        <v>582</v>
      </c>
      <c r="C236" t="str">
        <f t="shared" si="3"/>
        <v>South Pike County (formerly Murfreesboro)-5504000</v>
      </c>
    </row>
    <row r="237" spans="1:3" x14ac:dyDescent="0.25">
      <c r="A237" s="16" t="s">
        <v>583</v>
      </c>
      <c r="B237" s="18" t="s">
        <v>584</v>
      </c>
      <c r="C237" t="str">
        <f t="shared" si="3"/>
        <v>South Side-7105000</v>
      </c>
    </row>
    <row r="238" spans="1:3" x14ac:dyDescent="0.25">
      <c r="A238" s="16" t="s">
        <v>585</v>
      </c>
      <c r="B238" s="20" t="s">
        <v>586</v>
      </c>
      <c r="C238" t="str">
        <f t="shared" si="3"/>
        <v>Southeast AR Prep-3543000</v>
      </c>
    </row>
    <row r="239" spans="1:3" x14ac:dyDescent="0.25">
      <c r="A239" s="16" t="s">
        <v>587</v>
      </c>
      <c r="B239" s="18" t="s">
        <v>588</v>
      </c>
      <c r="C239" t="str">
        <f t="shared" si="3"/>
        <v>Southside-3209000</v>
      </c>
    </row>
    <row r="240" spans="1:3" x14ac:dyDescent="0.25">
      <c r="A240" s="16" t="s">
        <v>589</v>
      </c>
      <c r="B240" s="18" t="s">
        <v>590</v>
      </c>
      <c r="C240" t="str">
        <f t="shared" si="3"/>
        <v>Spring Hill-2906000</v>
      </c>
    </row>
    <row r="241" spans="1:3" x14ac:dyDescent="0.25">
      <c r="A241" s="16" t="s">
        <v>591</v>
      </c>
      <c r="B241" s="18" t="s">
        <v>592</v>
      </c>
      <c r="C241" t="str">
        <f t="shared" si="3"/>
        <v>Springdale-7207000</v>
      </c>
    </row>
    <row r="242" spans="1:3" x14ac:dyDescent="0.25">
      <c r="A242" s="16" t="s">
        <v>593</v>
      </c>
      <c r="B242" s="18" t="s">
        <v>594</v>
      </c>
      <c r="C242" t="str">
        <f t="shared" si="3"/>
        <v>Star City-4003000</v>
      </c>
    </row>
    <row r="243" spans="1:3" x14ac:dyDescent="0.25">
      <c r="A243" s="16" t="s">
        <v>595</v>
      </c>
      <c r="B243" s="18" t="s">
        <v>596</v>
      </c>
      <c r="C243" t="str">
        <f t="shared" si="3"/>
        <v>Strong-Huttig-7009000</v>
      </c>
    </row>
    <row r="244" spans="1:3" x14ac:dyDescent="0.25">
      <c r="A244" s="16" t="s">
        <v>597</v>
      </c>
      <c r="B244" s="18" t="s">
        <v>598</v>
      </c>
      <c r="C244" t="str">
        <f t="shared" si="3"/>
        <v>Stuttgart-0104000</v>
      </c>
    </row>
    <row r="245" spans="1:3" x14ac:dyDescent="0.25">
      <c r="A245" s="16" t="s">
        <v>599</v>
      </c>
      <c r="B245" s="18" t="s">
        <v>600</v>
      </c>
      <c r="C245" t="str">
        <f t="shared" si="3"/>
        <v>Texarkana-4605000</v>
      </c>
    </row>
    <row r="246" spans="1:3" x14ac:dyDescent="0.25">
      <c r="A246" s="16" t="s">
        <v>601</v>
      </c>
      <c r="B246" s="18" t="s">
        <v>602</v>
      </c>
      <c r="C246" t="str">
        <f t="shared" si="3"/>
        <v>Trumann-5605000</v>
      </c>
    </row>
    <row r="247" spans="1:3" x14ac:dyDescent="0.25">
      <c r="A247" s="16" t="s">
        <v>603</v>
      </c>
      <c r="B247" s="18" t="s">
        <v>604</v>
      </c>
      <c r="C247" t="str">
        <f t="shared" si="3"/>
        <v>Two Rivers-7510000</v>
      </c>
    </row>
    <row r="248" spans="1:3" x14ac:dyDescent="0.25">
      <c r="A248" s="16" t="s">
        <v>605</v>
      </c>
      <c r="B248" s="18" t="s">
        <v>606</v>
      </c>
      <c r="C248" t="str">
        <f t="shared" si="3"/>
        <v>Valley Springs-0505000</v>
      </c>
    </row>
    <row r="249" spans="1:3" x14ac:dyDescent="0.25">
      <c r="A249" s="16" t="s">
        <v>607</v>
      </c>
      <c r="B249" s="18" t="s">
        <v>608</v>
      </c>
      <c r="C249" t="str">
        <f t="shared" si="3"/>
        <v>Valley View-1612000</v>
      </c>
    </row>
    <row r="250" spans="1:3" x14ac:dyDescent="0.25">
      <c r="A250" s="16" t="s">
        <v>609</v>
      </c>
      <c r="B250" s="18" t="s">
        <v>610</v>
      </c>
      <c r="C250" t="str">
        <f t="shared" si="3"/>
        <v>Van Buren-1705000</v>
      </c>
    </row>
    <row r="251" spans="1:3" x14ac:dyDescent="0.25">
      <c r="A251" s="16" t="s">
        <v>611</v>
      </c>
      <c r="B251" s="18" t="s">
        <v>612</v>
      </c>
      <c r="C251" t="str">
        <f t="shared" si="3"/>
        <v>Vilonia-2307000</v>
      </c>
    </row>
    <row r="252" spans="1:3" x14ac:dyDescent="0.25">
      <c r="A252" s="16" t="s">
        <v>613</v>
      </c>
      <c r="B252" s="18" t="s">
        <v>614</v>
      </c>
      <c r="C252" t="str">
        <f t="shared" si="3"/>
        <v>Viola-2503000</v>
      </c>
    </row>
    <row r="253" spans="1:3" x14ac:dyDescent="0.25">
      <c r="A253" s="16" t="s">
        <v>615</v>
      </c>
      <c r="B253" s="18" t="s">
        <v>616</v>
      </c>
      <c r="C253" t="str">
        <f t="shared" si="3"/>
        <v>Waldron-6401000</v>
      </c>
    </row>
    <row r="254" spans="1:3" x14ac:dyDescent="0.25">
      <c r="A254" s="16" t="s">
        <v>617</v>
      </c>
      <c r="B254" s="18" t="s">
        <v>618</v>
      </c>
      <c r="C254" t="str">
        <f t="shared" si="3"/>
        <v>Warren-0602000</v>
      </c>
    </row>
    <row r="255" spans="1:3" x14ac:dyDescent="0.25">
      <c r="A255" s="16" t="s">
        <v>619</v>
      </c>
      <c r="B255" s="18" t="s">
        <v>620</v>
      </c>
      <c r="C255" t="str">
        <f t="shared" si="3"/>
        <v>Watson Chapel-3509000</v>
      </c>
    </row>
    <row r="256" spans="1:3" x14ac:dyDescent="0.25">
      <c r="A256" s="16" t="s">
        <v>621</v>
      </c>
      <c r="B256" s="18" t="s">
        <v>622</v>
      </c>
      <c r="C256" t="str">
        <f t="shared" si="3"/>
        <v>West Fork-7208000</v>
      </c>
    </row>
    <row r="257" spans="1:3" x14ac:dyDescent="0.25">
      <c r="A257" s="16" t="s">
        <v>623</v>
      </c>
      <c r="B257" s="18" t="s">
        <v>624</v>
      </c>
      <c r="C257" t="str">
        <f t="shared" si="3"/>
        <v>West Memphis-1803000</v>
      </c>
    </row>
    <row r="258" spans="1:3" x14ac:dyDescent="0.25">
      <c r="A258" s="16" t="s">
        <v>625</v>
      </c>
      <c r="B258" s="18" t="s">
        <v>626</v>
      </c>
      <c r="C258" t="str">
        <f t="shared" si="3"/>
        <v>West Side-1204000</v>
      </c>
    </row>
    <row r="259" spans="1:3" x14ac:dyDescent="0.25">
      <c r="A259" s="16" t="s">
        <v>627</v>
      </c>
      <c r="B259" s="18" t="s">
        <v>628</v>
      </c>
      <c r="C259" t="str">
        <f t="shared" ref="C259:C268" si="4">B259&amp;"-"&amp;A259</f>
        <v>Western Yell County-7509000</v>
      </c>
    </row>
    <row r="260" spans="1:3" x14ac:dyDescent="0.25">
      <c r="A260" s="16" t="s">
        <v>629</v>
      </c>
      <c r="B260" s="18" t="s">
        <v>630</v>
      </c>
      <c r="C260" t="str">
        <f t="shared" si="4"/>
        <v>Westside-3606000</v>
      </c>
    </row>
    <row r="261" spans="1:3" x14ac:dyDescent="0.25">
      <c r="A261" s="16" t="s">
        <v>631</v>
      </c>
      <c r="B261" s="18" t="s">
        <v>632</v>
      </c>
      <c r="C261" t="str">
        <f t="shared" si="4"/>
        <v>Westside Consolidated-1602000</v>
      </c>
    </row>
    <row r="262" spans="1:3" x14ac:dyDescent="0.25">
      <c r="A262" s="16" t="s">
        <v>633</v>
      </c>
      <c r="B262" s="18" t="s">
        <v>634</v>
      </c>
      <c r="C262" t="str">
        <f t="shared" si="4"/>
        <v>Westwind-6063000</v>
      </c>
    </row>
    <row r="263" spans="1:3" x14ac:dyDescent="0.25">
      <c r="A263" s="16" t="s">
        <v>635</v>
      </c>
      <c r="B263" s="18" t="s">
        <v>636</v>
      </c>
      <c r="C263" t="str">
        <f t="shared" si="4"/>
        <v>White County Central-7304000</v>
      </c>
    </row>
    <row r="264" spans="1:3" x14ac:dyDescent="0.25">
      <c r="A264" s="16" t="s">
        <v>637</v>
      </c>
      <c r="B264" s="18" t="s">
        <v>638</v>
      </c>
      <c r="C264" t="str">
        <f t="shared" si="4"/>
        <v>White Hall-3510000</v>
      </c>
    </row>
    <row r="265" spans="1:3" x14ac:dyDescent="0.25">
      <c r="A265" s="16" t="s">
        <v>639</v>
      </c>
      <c r="B265" s="18" t="s">
        <v>640</v>
      </c>
      <c r="C265" t="str">
        <f t="shared" si="4"/>
        <v>Wonderview-1505000</v>
      </c>
    </row>
    <row r="266" spans="1:3" x14ac:dyDescent="0.25">
      <c r="A266" s="16" t="s">
        <v>641</v>
      </c>
      <c r="B266" s="18" t="s">
        <v>642</v>
      </c>
      <c r="C266" t="str">
        <f t="shared" si="4"/>
        <v>Woodlawn-1304000</v>
      </c>
    </row>
    <row r="267" spans="1:3" x14ac:dyDescent="0.25">
      <c r="A267" s="16" t="s">
        <v>643</v>
      </c>
      <c r="B267" s="18" t="s">
        <v>644</v>
      </c>
      <c r="C267" t="str">
        <f t="shared" si="4"/>
        <v>Wynne-1905000</v>
      </c>
    </row>
    <row r="268" spans="1:3" x14ac:dyDescent="0.25">
      <c r="A268" s="24" t="s">
        <v>645</v>
      </c>
      <c r="B268" s="25" t="s">
        <v>646</v>
      </c>
      <c r="C268" t="str">
        <f t="shared" si="4"/>
        <v>Yellville Summit-4502000</v>
      </c>
    </row>
  </sheetData>
  <dataValidations count="1">
    <dataValidation type="list" allowBlank="1" showInputMessage="1" showErrorMessage="1" sqref="E3" xr:uid="{66B6725C-4C90-47F9-A432-B608E58AF5A3}">
      <formula1>Names</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AD235-814B-47DC-A1B1-BF060CCA96D6}">
  <dimension ref="A2:B293"/>
  <sheetViews>
    <sheetView workbookViewId="0">
      <selection activeCell="E7" sqref="E7"/>
    </sheetView>
  </sheetViews>
  <sheetFormatPr defaultRowHeight="15" x14ac:dyDescent="0.25"/>
  <cols>
    <col min="1" max="1" width="13.140625" bestFit="1" customWidth="1"/>
    <col min="2" max="2" width="13.42578125" bestFit="1" customWidth="1"/>
    <col min="4" max="4" width="12.5703125" bestFit="1" customWidth="1"/>
  </cols>
  <sheetData>
    <row r="2" spans="1:2" x14ac:dyDescent="0.25">
      <c r="A2" t="s">
        <v>648</v>
      </c>
      <c r="B2" t="str">
        <f>Survey!B5</f>
        <v>District Name</v>
      </c>
    </row>
    <row r="3" spans="1:2" x14ac:dyDescent="0.25">
      <c r="A3" s="9" t="s">
        <v>50</v>
      </c>
    </row>
    <row r="4" spans="1:2" x14ac:dyDescent="0.25">
      <c r="A4" t="s">
        <v>649</v>
      </c>
      <c r="B4">
        <f>VLOOKUP('Data Collection'!A4,Survey!A:C,3,FALSE)</f>
        <v>0</v>
      </c>
    </row>
    <row r="5" spans="1:2" x14ac:dyDescent="0.25">
      <c r="A5" t="s">
        <v>650</v>
      </c>
      <c r="B5">
        <f>VLOOKUP('Data Collection'!A5,Survey!A:C,3,FALSE)</f>
        <v>0</v>
      </c>
    </row>
    <row r="6" spans="1:2" x14ac:dyDescent="0.25">
      <c r="A6" t="s">
        <v>651</v>
      </c>
      <c r="B6">
        <f>VLOOKUP('Data Collection'!A6,Survey!A:C,3,FALSE)</f>
        <v>0</v>
      </c>
    </row>
    <row r="7" spans="1:2" x14ac:dyDescent="0.25">
      <c r="A7" t="s">
        <v>652</v>
      </c>
      <c r="B7">
        <f>VLOOKUP('Data Collection'!A7,Survey!A:C,3,FALSE)</f>
        <v>0</v>
      </c>
    </row>
    <row r="8" spans="1:2" x14ac:dyDescent="0.25">
      <c r="A8" t="s">
        <v>653</v>
      </c>
      <c r="B8">
        <f>VLOOKUP('Data Collection'!A8,Survey!A:C,3,FALSE)</f>
        <v>0</v>
      </c>
    </row>
    <row r="9" spans="1:2" x14ac:dyDescent="0.25">
      <c r="A9" t="s">
        <v>654</v>
      </c>
      <c r="B9">
        <f>VLOOKUP('Data Collection'!A9,Survey!A:C,3,FALSE)</f>
        <v>0</v>
      </c>
    </row>
    <row r="10" spans="1:2" x14ac:dyDescent="0.25">
      <c r="A10" t="s">
        <v>655</v>
      </c>
      <c r="B10">
        <f>VLOOKUP('Data Collection'!A10,Survey!A:C,3,FALSE)</f>
        <v>0</v>
      </c>
    </row>
    <row r="11" spans="1:2" x14ac:dyDescent="0.25">
      <c r="A11" t="s">
        <v>656</v>
      </c>
      <c r="B11">
        <f>VLOOKUP('Data Collection'!A11,Survey!A:C,3,FALSE)</f>
        <v>0</v>
      </c>
    </row>
    <row r="12" spans="1:2" x14ac:dyDescent="0.25">
      <c r="A12" t="s">
        <v>658</v>
      </c>
      <c r="B12">
        <f>VLOOKUP('Data Collection'!A12,Survey!A:C,3,FALSE)</f>
        <v>0</v>
      </c>
    </row>
    <row r="13" spans="1:2" x14ac:dyDescent="0.25">
      <c r="A13" t="s">
        <v>657</v>
      </c>
      <c r="B13">
        <f>VLOOKUP('Data Collection'!A13,Survey!A:C,3,FALSE)</f>
        <v>0</v>
      </c>
    </row>
    <row r="14" spans="1:2" x14ac:dyDescent="0.25">
      <c r="A14" t="s">
        <v>659</v>
      </c>
      <c r="B14">
        <f>VLOOKUP('Data Collection'!A14,Survey!A:C,3,FALSE)</f>
        <v>0</v>
      </c>
    </row>
    <row r="15" spans="1:2" x14ac:dyDescent="0.25">
      <c r="A15" t="s">
        <v>660</v>
      </c>
      <c r="B15">
        <f>VLOOKUP('Data Collection'!A15,Survey!A:C,3,FALSE)</f>
        <v>0</v>
      </c>
    </row>
    <row r="16" spans="1:2" x14ac:dyDescent="0.25">
      <c r="A16" t="s">
        <v>661</v>
      </c>
      <c r="B16">
        <f>VLOOKUP('Data Collection'!A16,Survey!A:C,3,FALSE)</f>
        <v>0</v>
      </c>
    </row>
    <row r="17" spans="1:2" x14ac:dyDescent="0.25">
      <c r="A17" t="s">
        <v>662</v>
      </c>
      <c r="B17">
        <f>VLOOKUP('Data Collection'!A17,Survey!A:C,3,FALSE)</f>
        <v>0</v>
      </c>
    </row>
    <row r="18" spans="1:2" x14ac:dyDescent="0.25">
      <c r="A18" t="s">
        <v>663</v>
      </c>
      <c r="B18">
        <f>VLOOKUP('Data Collection'!A18,Survey!A:C,3,FALSE)</f>
        <v>0</v>
      </c>
    </row>
    <row r="19" spans="1:2" x14ac:dyDescent="0.25">
      <c r="A19" t="s">
        <v>649</v>
      </c>
      <c r="B19">
        <f>VLOOKUP('Data Collection'!A4,Survey!A:D,4,FALSE)</f>
        <v>0</v>
      </c>
    </row>
    <row r="20" spans="1:2" x14ac:dyDescent="0.25">
      <c r="A20" t="s">
        <v>650</v>
      </c>
      <c r="B20">
        <f>VLOOKUP('Data Collection'!A5,Survey!A:D,4,FALSE)</f>
        <v>0</v>
      </c>
    </row>
    <row r="21" spans="1:2" x14ac:dyDescent="0.25">
      <c r="A21" t="s">
        <v>651</v>
      </c>
      <c r="B21">
        <f>VLOOKUP('Data Collection'!A6,Survey!A:D,4,FALSE)</f>
        <v>0</v>
      </c>
    </row>
    <row r="22" spans="1:2" x14ac:dyDescent="0.25">
      <c r="A22" t="s">
        <v>652</v>
      </c>
      <c r="B22">
        <f>VLOOKUP('Data Collection'!A7,Survey!A:D,4,FALSE)</f>
        <v>0</v>
      </c>
    </row>
    <row r="23" spans="1:2" x14ac:dyDescent="0.25">
      <c r="A23" t="s">
        <v>653</v>
      </c>
      <c r="B23">
        <f>VLOOKUP('Data Collection'!A8,Survey!A:D,4,FALSE)</f>
        <v>0</v>
      </c>
    </row>
    <row r="24" spans="1:2" x14ac:dyDescent="0.25">
      <c r="A24" t="s">
        <v>654</v>
      </c>
      <c r="B24">
        <f>VLOOKUP('Data Collection'!A9,Survey!A:D,4,FALSE)</f>
        <v>0</v>
      </c>
    </row>
    <row r="25" spans="1:2" x14ac:dyDescent="0.25">
      <c r="A25" t="s">
        <v>655</v>
      </c>
      <c r="B25">
        <f>VLOOKUP('Data Collection'!A10,Survey!A:D,4,FALSE)</f>
        <v>0</v>
      </c>
    </row>
    <row r="26" spans="1:2" x14ac:dyDescent="0.25">
      <c r="A26" t="s">
        <v>656</v>
      </c>
      <c r="B26">
        <f>VLOOKUP('Data Collection'!A11,Survey!A:D,4,FALSE)</f>
        <v>0</v>
      </c>
    </row>
    <row r="27" spans="1:2" x14ac:dyDescent="0.25">
      <c r="A27" t="s">
        <v>658</v>
      </c>
      <c r="B27">
        <f>VLOOKUP('Data Collection'!A12,Survey!A:D,4,FALSE)</f>
        <v>0</v>
      </c>
    </row>
    <row r="28" spans="1:2" x14ac:dyDescent="0.25">
      <c r="A28" t="s">
        <v>657</v>
      </c>
      <c r="B28">
        <f>VLOOKUP('Data Collection'!A13,Survey!A:D,4,FALSE)</f>
        <v>0</v>
      </c>
    </row>
    <row r="29" spans="1:2" x14ac:dyDescent="0.25">
      <c r="A29" t="s">
        <v>659</v>
      </c>
      <c r="B29">
        <f>VLOOKUP('Data Collection'!A14,Survey!A:D,4,FALSE)</f>
        <v>0</v>
      </c>
    </row>
    <row r="30" spans="1:2" x14ac:dyDescent="0.25">
      <c r="A30" t="s">
        <v>660</v>
      </c>
      <c r="B30">
        <f>VLOOKUP('Data Collection'!A15,Survey!A:D,4,FALSE)</f>
        <v>0</v>
      </c>
    </row>
    <row r="31" spans="1:2" x14ac:dyDescent="0.25">
      <c r="A31" t="s">
        <v>661</v>
      </c>
      <c r="B31">
        <f>VLOOKUP('Data Collection'!A16,Survey!A:D,4,FALSE)</f>
        <v>0</v>
      </c>
    </row>
    <row r="32" spans="1:2" x14ac:dyDescent="0.25">
      <c r="A32" t="s">
        <v>662</v>
      </c>
      <c r="B32">
        <f>VLOOKUP('Data Collection'!A17,Survey!A:D,4,FALSE)</f>
        <v>0</v>
      </c>
    </row>
    <row r="33" spans="1:2" x14ac:dyDescent="0.25">
      <c r="A33" t="s">
        <v>663</v>
      </c>
      <c r="B33">
        <f>VLOOKUP('Data Collection'!A18,Survey!A:D,4,FALSE)</f>
        <v>0</v>
      </c>
    </row>
    <row r="34" spans="1:2" x14ac:dyDescent="0.25">
      <c r="A34" t="s">
        <v>649</v>
      </c>
      <c r="B34">
        <f>VLOOKUP('Data Collection'!A4,Survey!A:E,5,FALSE)</f>
        <v>0</v>
      </c>
    </row>
    <row r="35" spans="1:2" x14ac:dyDescent="0.25">
      <c r="A35" t="s">
        <v>650</v>
      </c>
      <c r="B35">
        <f>VLOOKUP('Data Collection'!A5,Survey!A:E,5,FALSE)</f>
        <v>0</v>
      </c>
    </row>
    <row r="36" spans="1:2" x14ac:dyDescent="0.25">
      <c r="A36" t="s">
        <v>651</v>
      </c>
      <c r="B36">
        <f>VLOOKUP('Data Collection'!A6,Survey!A:E,5,FALSE)</f>
        <v>0</v>
      </c>
    </row>
    <row r="37" spans="1:2" x14ac:dyDescent="0.25">
      <c r="A37" t="s">
        <v>652</v>
      </c>
      <c r="B37">
        <f>VLOOKUP('Data Collection'!A7,Survey!A:E,5,FALSE)</f>
        <v>0</v>
      </c>
    </row>
    <row r="38" spans="1:2" x14ac:dyDescent="0.25">
      <c r="A38" t="s">
        <v>653</v>
      </c>
      <c r="B38">
        <f>VLOOKUP('Data Collection'!A8,Survey!A:E,5,FALSE)</f>
        <v>0</v>
      </c>
    </row>
    <row r="39" spans="1:2" x14ac:dyDescent="0.25">
      <c r="A39" t="s">
        <v>654</v>
      </c>
      <c r="B39">
        <f>VLOOKUP('Data Collection'!A9,Survey!A:E,5,FALSE)</f>
        <v>0</v>
      </c>
    </row>
    <row r="40" spans="1:2" x14ac:dyDescent="0.25">
      <c r="A40" t="s">
        <v>655</v>
      </c>
      <c r="B40">
        <f>VLOOKUP('Data Collection'!A10,Survey!A:E,5,FALSE)</f>
        <v>0</v>
      </c>
    </row>
    <row r="41" spans="1:2" x14ac:dyDescent="0.25">
      <c r="A41" t="s">
        <v>656</v>
      </c>
      <c r="B41">
        <f>VLOOKUP('Data Collection'!A11,Survey!A:E,5,FALSE)</f>
        <v>0</v>
      </c>
    </row>
    <row r="42" spans="1:2" x14ac:dyDescent="0.25">
      <c r="A42" t="s">
        <v>658</v>
      </c>
      <c r="B42">
        <f>VLOOKUP('Data Collection'!A12,Survey!A:E,5,FALSE)</f>
        <v>0</v>
      </c>
    </row>
    <row r="43" spans="1:2" x14ac:dyDescent="0.25">
      <c r="A43" t="s">
        <v>657</v>
      </c>
      <c r="B43">
        <f>VLOOKUP('Data Collection'!A13,Survey!A:E,5,FALSE)</f>
        <v>0</v>
      </c>
    </row>
    <row r="44" spans="1:2" x14ac:dyDescent="0.25">
      <c r="A44" t="s">
        <v>659</v>
      </c>
      <c r="B44">
        <f>VLOOKUP('Data Collection'!A14,Survey!A:E,5,FALSE)</f>
        <v>0</v>
      </c>
    </row>
    <row r="45" spans="1:2" x14ac:dyDescent="0.25">
      <c r="A45" t="s">
        <v>660</v>
      </c>
      <c r="B45">
        <f>VLOOKUP('Data Collection'!A15,Survey!A:E,5,FALSE)</f>
        <v>0</v>
      </c>
    </row>
    <row r="46" spans="1:2" x14ac:dyDescent="0.25">
      <c r="A46" t="s">
        <v>661</v>
      </c>
      <c r="B46">
        <f>VLOOKUP('Data Collection'!A16,Survey!A:E,5,FALSE)</f>
        <v>0</v>
      </c>
    </row>
    <row r="47" spans="1:2" x14ac:dyDescent="0.25">
      <c r="A47" t="s">
        <v>662</v>
      </c>
      <c r="B47">
        <f>VLOOKUP('Data Collection'!A17,Survey!A:E,5,FALSE)</f>
        <v>0</v>
      </c>
    </row>
    <row r="48" spans="1:2" x14ac:dyDescent="0.25">
      <c r="A48" t="s">
        <v>663</v>
      </c>
      <c r="B48">
        <f>VLOOKUP('Data Collection'!A18,Survey!A:E,5,FALSE)</f>
        <v>0</v>
      </c>
    </row>
    <row r="49" spans="1:2" x14ac:dyDescent="0.25">
      <c r="A49" t="s">
        <v>51</v>
      </c>
    </row>
    <row r="50" spans="1:2" x14ac:dyDescent="0.25">
      <c r="A50" t="s">
        <v>649</v>
      </c>
      <c r="B50">
        <f>VLOOKUP(A50,Survey!A32:C38,3,FALSE)</f>
        <v>0</v>
      </c>
    </row>
    <row r="51" spans="1:2" x14ac:dyDescent="0.25">
      <c r="A51" t="s">
        <v>650</v>
      </c>
      <c r="B51">
        <f>VLOOKUP(A51,Survey!A33:C39,3,FALSE)</f>
        <v>0</v>
      </c>
    </row>
    <row r="52" spans="1:2" x14ac:dyDescent="0.25">
      <c r="A52" t="s">
        <v>651</v>
      </c>
      <c r="B52">
        <f>VLOOKUP(A52,Survey!A34:C40,3,FALSE)</f>
        <v>0</v>
      </c>
    </row>
    <row r="53" spans="1:2" x14ac:dyDescent="0.25">
      <c r="A53" t="s">
        <v>652</v>
      </c>
      <c r="B53">
        <f>VLOOKUP(A53,Survey!A35:C41,3,FALSE)</f>
        <v>0</v>
      </c>
    </row>
    <row r="54" spans="1:2" x14ac:dyDescent="0.25">
      <c r="A54" t="s">
        <v>653</v>
      </c>
      <c r="B54">
        <f>VLOOKUP(A54,Survey!A36:C42,3,FALSE)</f>
        <v>0</v>
      </c>
    </row>
    <row r="55" spans="1:2" x14ac:dyDescent="0.25">
      <c r="A55" t="s">
        <v>654</v>
      </c>
      <c r="B55">
        <f>VLOOKUP(A55,Survey!A37:C43,3,FALSE)</f>
        <v>0</v>
      </c>
    </row>
    <row r="56" spans="1:2" x14ac:dyDescent="0.25">
      <c r="A56" t="s">
        <v>655</v>
      </c>
      <c r="B56">
        <f>VLOOKUP(A56,Survey!A38:C44,3,FALSE)</f>
        <v>0</v>
      </c>
    </row>
    <row r="58" spans="1:2" x14ac:dyDescent="0.25">
      <c r="A58" t="s">
        <v>52</v>
      </c>
    </row>
    <row r="59" spans="1:2" x14ac:dyDescent="0.25">
      <c r="A59" t="s">
        <v>649</v>
      </c>
      <c r="B59">
        <f>VLOOKUP(A59,Survey!A46:C54,3,FALSE)</f>
        <v>0</v>
      </c>
    </row>
    <row r="60" spans="1:2" x14ac:dyDescent="0.25">
      <c r="A60" t="s">
        <v>650</v>
      </c>
      <c r="B60">
        <f>VLOOKUP(A60,Survey!A47:C55,3,FALSE)</f>
        <v>0</v>
      </c>
    </row>
    <row r="61" spans="1:2" x14ac:dyDescent="0.25">
      <c r="A61" t="s">
        <v>651</v>
      </c>
      <c r="B61">
        <f>VLOOKUP(A61,Survey!A48:C56,3,FALSE)</f>
        <v>0</v>
      </c>
    </row>
    <row r="62" spans="1:2" x14ac:dyDescent="0.25">
      <c r="A62" t="s">
        <v>652</v>
      </c>
      <c r="B62">
        <f>VLOOKUP(A62,Survey!A49:C57,3,FALSE)</f>
        <v>0</v>
      </c>
    </row>
    <row r="63" spans="1:2" x14ac:dyDescent="0.25">
      <c r="A63" t="s">
        <v>653</v>
      </c>
      <c r="B63">
        <f>VLOOKUP(A63,Survey!A50:C58,3,FALSE)</f>
        <v>0</v>
      </c>
    </row>
    <row r="64" spans="1:2" x14ac:dyDescent="0.25">
      <c r="A64" t="s">
        <v>654</v>
      </c>
      <c r="B64">
        <f>VLOOKUP(A64,Survey!A51:C59,3,FALSE)</f>
        <v>0</v>
      </c>
    </row>
    <row r="65" spans="1:2" x14ac:dyDescent="0.25">
      <c r="A65" t="s">
        <v>655</v>
      </c>
      <c r="B65">
        <f>VLOOKUP(A65,Survey!A52:C60,3,FALSE)</f>
        <v>0</v>
      </c>
    </row>
    <row r="66" spans="1:2" x14ac:dyDescent="0.25">
      <c r="A66" t="s">
        <v>656</v>
      </c>
      <c r="B66">
        <f>VLOOKUP(A66,Survey!A53:C61,3,FALSE)</f>
        <v>0</v>
      </c>
    </row>
    <row r="67" spans="1:2" x14ac:dyDescent="0.25">
      <c r="A67" t="s">
        <v>664</v>
      </c>
      <c r="B67">
        <f>VLOOKUP(A67,Survey!A54:C62,3,FALSE)</f>
        <v>0</v>
      </c>
    </row>
    <row r="68" spans="1:2" x14ac:dyDescent="0.25">
      <c r="A68" t="s">
        <v>649</v>
      </c>
      <c r="B68">
        <f>VLOOKUP(A59,Survey!A46:D54,4,FALSE)</f>
        <v>0</v>
      </c>
    </row>
    <row r="69" spans="1:2" x14ac:dyDescent="0.25">
      <c r="A69" t="s">
        <v>650</v>
      </c>
      <c r="B69">
        <f>VLOOKUP(A60,Survey!A47:D55,4,FALSE)</f>
        <v>0</v>
      </c>
    </row>
    <row r="70" spans="1:2" x14ac:dyDescent="0.25">
      <c r="A70" t="s">
        <v>651</v>
      </c>
      <c r="B70">
        <f>VLOOKUP(A61,Survey!A48:D56,4,FALSE)</f>
        <v>0</v>
      </c>
    </row>
    <row r="71" spans="1:2" x14ac:dyDescent="0.25">
      <c r="A71" t="s">
        <v>652</v>
      </c>
      <c r="B71">
        <f>VLOOKUP(A62,Survey!A49:D57,4,FALSE)</f>
        <v>0</v>
      </c>
    </row>
    <row r="72" spans="1:2" x14ac:dyDescent="0.25">
      <c r="A72" t="s">
        <v>653</v>
      </c>
      <c r="B72">
        <f>VLOOKUP(A63,Survey!A50:D58,4,FALSE)</f>
        <v>0</v>
      </c>
    </row>
    <row r="73" spans="1:2" x14ac:dyDescent="0.25">
      <c r="A73" t="s">
        <v>654</v>
      </c>
      <c r="B73">
        <f>VLOOKUP(A64,Survey!A51:D59,4,FALSE)</f>
        <v>0</v>
      </c>
    </row>
    <row r="74" spans="1:2" x14ac:dyDescent="0.25">
      <c r="A74" t="s">
        <v>655</v>
      </c>
      <c r="B74">
        <f>VLOOKUP(A65,Survey!A52:D60,4,FALSE)</f>
        <v>0</v>
      </c>
    </row>
    <row r="75" spans="1:2" x14ac:dyDescent="0.25">
      <c r="A75" t="s">
        <v>656</v>
      </c>
      <c r="B75">
        <f>VLOOKUP(A66,Survey!A53:D61,4,FALSE)</f>
        <v>0</v>
      </c>
    </row>
    <row r="76" spans="1:2" x14ac:dyDescent="0.25">
      <c r="A76" t="s">
        <v>664</v>
      </c>
      <c r="B76">
        <f>VLOOKUP(A67,Survey!A54:D62,4,FALSE)</f>
        <v>0</v>
      </c>
    </row>
    <row r="77" spans="1:2" x14ac:dyDescent="0.25">
      <c r="A77" t="s">
        <v>649</v>
      </c>
      <c r="B77">
        <f>VLOOKUP(A59,Survey!A46:E54,5,FALSE)</f>
        <v>0</v>
      </c>
    </row>
    <row r="78" spans="1:2" x14ac:dyDescent="0.25">
      <c r="A78" t="s">
        <v>650</v>
      </c>
      <c r="B78">
        <f>VLOOKUP(A60,Survey!A47:E55,5,FALSE)</f>
        <v>0</v>
      </c>
    </row>
    <row r="79" spans="1:2" x14ac:dyDescent="0.25">
      <c r="A79" t="s">
        <v>651</v>
      </c>
      <c r="B79">
        <f>VLOOKUP(A61,Survey!A48:E56,5,FALSE)</f>
        <v>0</v>
      </c>
    </row>
    <row r="80" spans="1:2" x14ac:dyDescent="0.25">
      <c r="A80" t="s">
        <v>652</v>
      </c>
      <c r="B80">
        <f>VLOOKUP(A62,Survey!A49:E57,5,FALSE)</f>
        <v>0</v>
      </c>
    </row>
    <row r="81" spans="1:2" x14ac:dyDescent="0.25">
      <c r="A81" t="s">
        <v>653</v>
      </c>
      <c r="B81">
        <f>VLOOKUP(A63,Survey!A50:E58,5,FALSE)</f>
        <v>0</v>
      </c>
    </row>
    <row r="82" spans="1:2" x14ac:dyDescent="0.25">
      <c r="A82" t="s">
        <v>654</v>
      </c>
      <c r="B82">
        <f>VLOOKUP(A64,Survey!A51:E59,5,FALSE)</f>
        <v>0</v>
      </c>
    </row>
    <row r="83" spans="1:2" x14ac:dyDescent="0.25">
      <c r="A83" t="s">
        <v>655</v>
      </c>
      <c r="B83">
        <f>VLOOKUP(A65,Survey!A52:E60,5,FALSE)</f>
        <v>0</v>
      </c>
    </row>
    <row r="84" spans="1:2" x14ac:dyDescent="0.25">
      <c r="A84" t="s">
        <v>656</v>
      </c>
      <c r="B84">
        <f>VLOOKUP(A66,Survey!A53:E61,5,FALSE)</f>
        <v>0</v>
      </c>
    </row>
    <row r="85" spans="1:2" x14ac:dyDescent="0.25">
      <c r="A85" t="s">
        <v>664</v>
      </c>
      <c r="B85">
        <f>VLOOKUP(A67,Survey!A54:E62,5,FALSE)</f>
        <v>0</v>
      </c>
    </row>
    <row r="86" spans="1:2" x14ac:dyDescent="0.25">
      <c r="A86" t="s">
        <v>649</v>
      </c>
      <c r="B86">
        <f>VLOOKUP(A59,Survey!A46:F54,6,FALSE)</f>
        <v>0</v>
      </c>
    </row>
    <row r="87" spans="1:2" x14ac:dyDescent="0.25">
      <c r="A87" t="s">
        <v>650</v>
      </c>
      <c r="B87">
        <f>VLOOKUP(A60,Survey!A47:F55,6,FALSE)</f>
        <v>0</v>
      </c>
    </row>
    <row r="88" spans="1:2" x14ac:dyDescent="0.25">
      <c r="A88" t="s">
        <v>651</v>
      </c>
      <c r="B88">
        <f>VLOOKUP(A61,Survey!A48:F56,6,FALSE)</f>
        <v>0</v>
      </c>
    </row>
    <row r="89" spans="1:2" x14ac:dyDescent="0.25">
      <c r="A89" t="s">
        <v>652</v>
      </c>
      <c r="B89">
        <f>VLOOKUP(A62,Survey!A49:F57,6,FALSE)</f>
        <v>0</v>
      </c>
    </row>
    <row r="90" spans="1:2" x14ac:dyDescent="0.25">
      <c r="A90" t="s">
        <v>653</v>
      </c>
      <c r="B90">
        <f>VLOOKUP(A63,Survey!A50:F58,6,FALSE)</f>
        <v>0</v>
      </c>
    </row>
    <row r="91" spans="1:2" x14ac:dyDescent="0.25">
      <c r="A91" t="s">
        <v>654</v>
      </c>
      <c r="B91">
        <f>VLOOKUP(A64,Survey!A51:F59,6,FALSE)</f>
        <v>0</v>
      </c>
    </row>
    <row r="92" spans="1:2" x14ac:dyDescent="0.25">
      <c r="A92" t="s">
        <v>655</v>
      </c>
      <c r="B92">
        <f>VLOOKUP(A65,Survey!A52:F60,6,FALSE)</f>
        <v>0</v>
      </c>
    </row>
    <row r="93" spans="1:2" x14ac:dyDescent="0.25">
      <c r="A93" t="s">
        <v>656</v>
      </c>
      <c r="B93">
        <f>VLOOKUP(A66,Survey!A53:F61,6,FALSE)</f>
        <v>0</v>
      </c>
    </row>
    <row r="94" spans="1:2" x14ac:dyDescent="0.25">
      <c r="A94" t="s">
        <v>664</v>
      </c>
      <c r="B94">
        <f>VLOOKUP(A67,Survey!A54:F62,6,FALSE)</f>
        <v>0</v>
      </c>
    </row>
    <row r="95" spans="1:2" x14ac:dyDescent="0.25">
      <c r="A95" t="s">
        <v>649</v>
      </c>
      <c r="B95">
        <f>VLOOKUP(A59,Survey!A46:G54,7,FALSE)</f>
        <v>0</v>
      </c>
    </row>
    <row r="96" spans="1:2" x14ac:dyDescent="0.25">
      <c r="A96" t="s">
        <v>650</v>
      </c>
      <c r="B96">
        <f>VLOOKUP(A60,Survey!A47:G55,7,FALSE)</f>
        <v>0</v>
      </c>
    </row>
    <row r="97" spans="1:2" x14ac:dyDescent="0.25">
      <c r="A97" t="s">
        <v>651</v>
      </c>
      <c r="B97">
        <f>VLOOKUP(A61,Survey!A48:G56,7,FALSE)</f>
        <v>0</v>
      </c>
    </row>
    <row r="98" spans="1:2" x14ac:dyDescent="0.25">
      <c r="A98" t="s">
        <v>652</v>
      </c>
      <c r="B98">
        <f>VLOOKUP(A62,Survey!A49:G57,7,FALSE)</f>
        <v>0</v>
      </c>
    </row>
    <row r="99" spans="1:2" x14ac:dyDescent="0.25">
      <c r="A99" t="s">
        <v>653</v>
      </c>
      <c r="B99">
        <f>VLOOKUP(A63,Survey!A50:G58,7,FALSE)</f>
        <v>0</v>
      </c>
    </row>
    <row r="100" spans="1:2" x14ac:dyDescent="0.25">
      <c r="A100" t="s">
        <v>654</v>
      </c>
      <c r="B100">
        <f>VLOOKUP(A64,Survey!A51:G59,7,FALSE)</f>
        <v>0</v>
      </c>
    </row>
    <row r="101" spans="1:2" x14ac:dyDescent="0.25">
      <c r="A101" t="s">
        <v>655</v>
      </c>
      <c r="B101">
        <f>VLOOKUP(A65,Survey!A52:G60,7,FALSE)</f>
        <v>0</v>
      </c>
    </row>
    <row r="102" spans="1:2" x14ac:dyDescent="0.25">
      <c r="A102" t="s">
        <v>656</v>
      </c>
      <c r="B102">
        <f>VLOOKUP(A66,Survey!A53:G61,7,FALSE)</f>
        <v>0</v>
      </c>
    </row>
    <row r="103" spans="1:2" x14ac:dyDescent="0.25">
      <c r="A103" t="s">
        <v>664</v>
      </c>
      <c r="B103">
        <f>VLOOKUP(A67,Survey!A54:G62,7,FALSE)</f>
        <v>0</v>
      </c>
    </row>
    <row r="104" spans="1:2" x14ac:dyDescent="0.25">
      <c r="A104" t="s">
        <v>649</v>
      </c>
      <c r="B104">
        <f>VLOOKUP(A59,Survey!A46:H54,8,FALSE)</f>
        <v>0</v>
      </c>
    </row>
    <row r="105" spans="1:2" x14ac:dyDescent="0.25">
      <c r="A105" t="s">
        <v>650</v>
      </c>
      <c r="B105">
        <f>VLOOKUP(A60,Survey!A47:H55,8,FALSE)</f>
        <v>0</v>
      </c>
    </row>
    <row r="106" spans="1:2" x14ac:dyDescent="0.25">
      <c r="A106" t="s">
        <v>651</v>
      </c>
      <c r="B106">
        <f>VLOOKUP(A61,Survey!A48:H56,8,FALSE)</f>
        <v>0</v>
      </c>
    </row>
    <row r="107" spans="1:2" x14ac:dyDescent="0.25">
      <c r="A107" t="s">
        <v>652</v>
      </c>
      <c r="B107">
        <f>VLOOKUP(A62,Survey!A49:H57,8,FALSE)</f>
        <v>0</v>
      </c>
    </row>
    <row r="108" spans="1:2" x14ac:dyDescent="0.25">
      <c r="A108" t="s">
        <v>653</v>
      </c>
      <c r="B108">
        <f>VLOOKUP(A63,Survey!A50:H58,8,FALSE)</f>
        <v>0</v>
      </c>
    </row>
    <row r="109" spans="1:2" x14ac:dyDescent="0.25">
      <c r="A109" t="s">
        <v>654</v>
      </c>
      <c r="B109">
        <f>VLOOKUP(A64,Survey!A51:H59,8,FALSE)</f>
        <v>0</v>
      </c>
    </row>
    <row r="110" spans="1:2" x14ac:dyDescent="0.25">
      <c r="A110" t="s">
        <v>655</v>
      </c>
      <c r="B110">
        <f>VLOOKUP(A65,Survey!A52:H60,8,FALSE)</f>
        <v>0</v>
      </c>
    </row>
    <row r="111" spans="1:2" x14ac:dyDescent="0.25">
      <c r="A111" t="s">
        <v>656</v>
      </c>
      <c r="B111">
        <f>VLOOKUP(A66,Survey!A53:H61,8,FALSE)</f>
        <v>0</v>
      </c>
    </row>
    <row r="112" spans="1:2" x14ac:dyDescent="0.25">
      <c r="A112" t="s">
        <v>664</v>
      </c>
      <c r="B112">
        <f>VLOOKUP(A67,Survey!A54:H62,8,FALSE)</f>
        <v>0</v>
      </c>
    </row>
    <row r="113" spans="1:2" x14ac:dyDescent="0.25">
      <c r="A113" t="s">
        <v>53</v>
      </c>
    </row>
    <row r="114" spans="1:2" x14ac:dyDescent="0.25">
      <c r="A114" t="s">
        <v>649</v>
      </c>
      <c r="B114">
        <f>VLOOKUP(A114,Survey!A61:C67,3,FALSE)</f>
        <v>0</v>
      </c>
    </row>
    <row r="115" spans="1:2" x14ac:dyDescent="0.25">
      <c r="A115" t="s">
        <v>650</v>
      </c>
      <c r="B115">
        <f>VLOOKUP(A115,Survey!A62:C68,3,FALSE)</f>
        <v>0</v>
      </c>
    </row>
    <row r="116" spans="1:2" x14ac:dyDescent="0.25">
      <c r="A116" t="s">
        <v>651</v>
      </c>
      <c r="B116">
        <f>VLOOKUP(A116,Survey!A63:C69,3,FALSE)</f>
        <v>0</v>
      </c>
    </row>
    <row r="117" spans="1:2" x14ac:dyDescent="0.25">
      <c r="A117" t="s">
        <v>652</v>
      </c>
      <c r="B117">
        <f>VLOOKUP(A117,Survey!A64:C70,3,FALSE)</f>
        <v>0</v>
      </c>
    </row>
    <row r="118" spans="1:2" x14ac:dyDescent="0.25">
      <c r="A118" t="s">
        <v>653</v>
      </c>
      <c r="B118">
        <f>VLOOKUP(A118,Survey!A65:C71,3,FALSE)</f>
        <v>0</v>
      </c>
    </row>
    <row r="119" spans="1:2" x14ac:dyDescent="0.25">
      <c r="A119" t="s">
        <v>654</v>
      </c>
      <c r="B119">
        <f>VLOOKUP(A119,Survey!A66:C72,3,FALSE)</f>
        <v>0</v>
      </c>
    </row>
    <row r="120" spans="1:2" x14ac:dyDescent="0.25">
      <c r="A120" t="s">
        <v>655</v>
      </c>
      <c r="B120">
        <f>VLOOKUP(A120,Survey!A67:C73,3,FALSE)</f>
        <v>0</v>
      </c>
    </row>
    <row r="121" spans="1:2" x14ac:dyDescent="0.25">
      <c r="A121" t="s">
        <v>649</v>
      </c>
      <c r="B121">
        <f>VLOOKUP(A114,Survey!A61:D67,4,FALSE)</f>
        <v>0</v>
      </c>
    </row>
    <row r="122" spans="1:2" x14ac:dyDescent="0.25">
      <c r="A122" t="s">
        <v>650</v>
      </c>
      <c r="B122">
        <f>VLOOKUP(A115,Survey!A62:D68,4,FALSE)</f>
        <v>0</v>
      </c>
    </row>
    <row r="123" spans="1:2" x14ac:dyDescent="0.25">
      <c r="A123" t="s">
        <v>651</v>
      </c>
      <c r="B123">
        <f>VLOOKUP(A116,Survey!A63:D69,4,FALSE)</f>
        <v>0</v>
      </c>
    </row>
    <row r="124" spans="1:2" x14ac:dyDescent="0.25">
      <c r="A124" t="s">
        <v>652</v>
      </c>
      <c r="B124">
        <f>VLOOKUP(A117,Survey!A64:D70,4,FALSE)</f>
        <v>0</v>
      </c>
    </row>
    <row r="125" spans="1:2" x14ac:dyDescent="0.25">
      <c r="A125" t="s">
        <v>653</v>
      </c>
      <c r="B125">
        <f>VLOOKUP(A118,Survey!A65:D71,4,FALSE)</f>
        <v>0</v>
      </c>
    </row>
    <row r="126" spans="1:2" x14ac:dyDescent="0.25">
      <c r="A126" t="s">
        <v>654</v>
      </c>
      <c r="B126">
        <f>VLOOKUP(A119,Survey!A66:D72,4,FALSE)</f>
        <v>0</v>
      </c>
    </row>
    <row r="127" spans="1:2" x14ac:dyDescent="0.25">
      <c r="A127" t="s">
        <v>655</v>
      </c>
      <c r="B127">
        <f>VLOOKUP(A120,Survey!A67:D73,4,FALSE)</f>
        <v>0</v>
      </c>
    </row>
    <row r="128" spans="1:2" x14ac:dyDescent="0.25">
      <c r="A128" t="s">
        <v>649</v>
      </c>
      <c r="B128">
        <f>VLOOKUP(A114,Survey!A61:E67,5,FALSE)</f>
        <v>0</v>
      </c>
    </row>
    <row r="129" spans="1:2" x14ac:dyDescent="0.25">
      <c r="A129" t="s">
        <v>650</v>
      </c>
      <c r="B129">
        <f>VLOOKUP(A115,Survey!A62:E68,5,FALSE)</f>
        <v>0</v>
      </c>
    </row>
    <row r="130" spans="1:2" x14ac:dyDescent="0.25">
      <c r="A130" t="s">
        <v>651</v>
      </c>
      <c r="B130">
        <f>VLOOKUP(A116,Survey!A63:E69,5,FALSE)</f>
        <v>0</v>
      </c>
    </row>
    <row r="131" spans="1:2" x14ac:dyDescent="0.25">
      <c r="A131" t="s">
        <v>652</v>
      </c>
      <c r="B131">
        <f>VLOOKUP(A117,Survey!A64:E70,5,FALSE)</f>
        <v>0</v>
      </c>
    </row>
    <row r="132" spans="1:2" x14ac:dyDescent="0.25">
      <c r="A132" t="s">
        <v>653</v>
      </c>
      <c r="B132">
        <f>VLOOKUP(A118,Survey!A65:E71,5,FALSE)</f>
        <v>0</v>
      </c>
    </row>
    <row r="133" spans="1:2" x14ac:dyDescent="0.25">
      <c r="A133" t="s">
        <v>654</v>
      </c>
      <c r="B133">
        <f>VLOOKUP(A119,Survey!A66:E72,5,FALSE)</f>
        <v>0</v>
      </c>
    </row>
    <row r="134" spans="1:2" x14ac:dyDescent="0.25">
      <c r="A134" t="s">
        <v>655</v>
      </c>
      <c r="B134">
        <f>VLOOKUP(A120,Survey!A67:E73,5,FALSE)</f>
        <v>0</v>
      </c>
    </row>
    <row r="135" spans="1:2" x14ac:dyDescent="0.25">
      <c r="A135" t="s">
        <v>73</v>
      </c>
    </row>
    <row r="136" spans="1:2" x14ac:dyDescent="0.25">
      <c r="A136" t="s">
        <v>649</v>
      </c>
      <c r="B136" t="str">
        <f>VLOOKUP(A136,Survey!A107:D120,3,FALSE)</f>
        <v xml:space="preserve">Actual Head Count /Number </v>
      </c>
    </row>
    <row r="137" spans="1:2" x14ac:dyDescent="0.25">
      <c r="A137" t="s">
        <v>650</v>
      </c>
      <c r="B137" t="str">
        <f>VLOOKUP(A137,Survey!A108:D121,3,FALSE)</f>
        <v xml:space="preserve">Actual Head Count /Number </v>
      </c>
    </row>
    <row r="138" spans="1:2" x14ac:dyDescent="0.25">
      <c r="A138" t="s">
        <v>651</v>
      </c>
      <c r="B138" t="str">
        <f>VLOOKUP(A138,Survey!A109:D122,3,FALSE)</f>
        <v xml:space="preserve">Actual Head Count /Number </v>
      </c>
    </row>
    <row r="139" spans="1:2" x14ac:dyDescent="0.25">
      <c r="A139" t="s">
        <v>652</v>
      </c>
      <c r="B139" t="str">
        <f>VLOOKUP(A139,Survey!A110:D123,3,FALSE)</f>
        <v xml:space="preserve">Actual Head Count /Number </v>
      </c>
    </row>
    <row r="140" spans="1:2" x14ac:dyDescent="0.25">
      <c r="A140" t="s">
        <v>653</v>
      </c>
      <c r="B140" t="str">
        <f>VLOOKUP(A140,Survey!A111:D124,3,FALSE)</f>
        <v xml:space="preserve">Actual Head Count /Number </v>
      </c>
    </row>
    <row r="141" spans="1:2" x14ac:dyDescent="0.25">
      <c r="A141" t="s">
        <v>654</v>
      </c>
      <c r="B141" t="str">
        <f>VLOOKUP(A141,Survey!A112:D126,3,FALSE)</f>
        <v xml:space="preserve">Actual Head Count /Number </v>
      </c>
    </row>
    <row r="142" spans="1:2" x14ac:dyDescent="0.25">
      <c r="A142" t="s">
        <v>655</v>
      </c>
      <c r="B142" t="str">
        <f>VLOOKUP(A142,Survey!A113:D127,3,FALSE)</f>
        <v xml:space="preserve">Actual Head Count /Number </v>
      </c>
    </row>
    <row r="143" spans="1:2" x14ac:dyDescent="0.25">
      <c r="A143" t="s">
        <v>656</v>
      </c>
      <c r="B143" t="str">
        <f>VLOOKUP(A143,Survey!A114:D128,3,FALSE)</f>
        <v xml:space="preserve">Actual Head Count /Number </v>
      </c>
    </row>
    <row r="144" spans="1:2" x14ac:dyDescent="0.25">
      <c r="A144" t="s">
        <v>664</v>
      </c>
      <c r="B144" t="str">
        <f>VLOOKUP(A144,Survey!A115:D129,3,FALSE)</f>
        <v xml:space="preserve">Actual Head Count /Number </v>
      </c>
    </row>
    <row r="145" spans="1:2" x14ac:dyDescent="0.25">
      <c r="A145" t="s">
        <v>657</v>
      </c>
      <c r="B145" t="str">
        <f>VLOOKUP(A145,Survey!A116:D130,3,FALSE)</f>
        <v xml:space="preserve">Actual Head Count /Number </v>
      </c>
    </row>
    <row r="146" spans="1:2" x14ac:dyDescent="0.25">
      <c r="A146" t="s">
        <v>659</v>
      </c>
      <c r="B146" t="str">
        <f>VLOOKUP(A146,Survey!A117:D131,3,FALSE)</f>
        <v xml:space="preserve">Actual Head Count /Number </v>
      </c>
    </row>
    <row r="147" spans="1:2" x14ac:dyDescent="0.25">
      <c r="A147" t="s">
        <v>660</v>
      </c>
      <c r="B147" t="str">
        <f>VLOOKUP(A147,Survey!A118:D132,3,FALSE)</f>
        <v xml:space="preserve">Actual Head Count /Number </v>
      </c>
    </row>
    <row r="148" spans="1:2" x14ac:dyDescent="0.25">
      <c r="A148" t="s">
        <v>661</v>
      </c>
      <c r="B148" t="str">
        <f>VLOOKUP(A148,Survey!A119:D134,3,FALSE)</f>
        <v xml:space="preserve">Actual Head Count /Number </v>
      </c>
    </row>
    <row r="149" spans="1:2" x14ac:dyDescent="0.25">
      <c r="A149" t="s">
        <v>662</v>
      </c>
      <c r="B149" t="str">
        <f>VLOOKUP(A149,Survey!A120:D135,3,FALSE)</f>
        <v xml:space="preserve">Actual Head Count /Number </v>
      </c>
    </row>
    <row r="150" spans="1:2" x14ac:dyDescent="0.25">
      <c r="A150" t="s">
        <v>649</v>
      </c>
      <c r="B150">
        <f>VLOOKUP(A136,Survey!A107:F120,4,FALSE)</f>
        <v>0</v>
      </c>
    </row>
    <row r="151" spans="1:2" x14ac:dyDescent="0.25">
      <c r="A151" t="s">
        <v>650</v>
      </c>
      <c r="B151">
        <f>VLOOKUP(A137,Survey!A108:F121,4,FALSE)</f>
        <v>0</v>
      </c>
    </row>
    <row r="152" spans="1:2" x14ac:dyDescent="0.25">
      <c r="A152" t="s">
        <v>651</v>
      </c>
      <c r="B152">
        <f>VLOOKUP(A138,Survey!A109:F122,4,FALSE)</f>
        <v>0</v>
      </c>
    </row>
    <row r="153" spans="1:2" x14ac:dyDescent="0.25">
      <c r="A153" t="s">
        <v>652</v>
      </c>
      <c r="B153">
        <f>VLOOKUP(A139,Survey!A110:F123,4,FALSE)</f>
        <v>0</v>
      </c>
    </row>
    <row r="154" spans="1:2" x14ac:dyDescent="0.25">
      <c r="A154" t="s">
        <v>653</v>
      </c>
      <c r="B154">
        <f>VLOOKUP(A140,Survey!A111:F124,4,FALSE)</f>
        <v>0</v>
      </c>
    </row>
    <row r="155" spans="1:2" x14ac:dyDescent="0.25">
      <c r="A155" t="s">
        <v>654</v>
      </c>
      <c r="B155">
        <f>VLOOKUP(A141,Survey!A112:F126,4,FALSE)</f>
        <v>0</v>
      </c>
    </row>
    <row r="156" spans="1:2" x14ac:dyDescent="0.25">
      <c r="A156" t="s">
        <v>655</v>
      </c>
      <c r="B156">
        <f>VLOOKUP(A142,Survey!A113:F127,4,FALSE)</f>
        <v>0</v>
      </c>
    </row>
    <row r="157" spans="1:2" x14ac:dyDescent="0.25">
      <c r="A157" t="s">
        <v>656</v>
      </c>
      <c r="B157">
        <f>VLOOKUP(A143,Survey!A114:F128,4,FALSE)</f>
        <v>0</v>
      </c>
    </row>
    <row r="158" spans="1:2" x14ac:dyDescent="0.25">
      <c r="A158" t="s">
        <v>664</v>
      </c>
      <c r="B158">
        <f>VLOOKUP(A144,Survey!A115:F129,4,FALSE)</f>
        <v>0</v>
      </c>
    </row>
    <row r="159" spans="1:2" x14ac:dyDescent="0.25">
      <c r="A159" t="s">
        <v>657</v>
      </c>
      <c r="B159">
        <f>VLOOKUP(A145,Survey!A116:F130,4,FALSE)</f>
        <v>0</v>
      </c>
    </row>
    <row r="160" spans="1:2" x14ac:dyDescent="0.25">
      <c r="A160" t="s">
        <v>659</v>
      </c>
      <c r="B160">
        <f>VLOOKUP(A146,Survey!A117:F131,4,FALSE)</f>
        <v>0</v>
      </c>
    </row>
    <row r="161" spans="1:2" x14ac:dyDescent="0.25">
      <c r="A161" t="s">
        <v>660</v>
      </c>
      <c r="B161">
        <f>VLOOKUP(A147,Survey!A118:F132,4,FALSE)</f>
        <v>0</v>
      </c>
    </row>
    <row r="162" spans="1:2" x14ac:dyDescent="0.25">
      <c r="A162" t="s">
        <v>661</v>
      </c>
      <c r="B162">
        <f>VLOOKUP(A148,Survey!A119:F134,4,FALSE)</f>
        <v>0</v>
      </c>
    </row>
    <row r="163" spans="1:2" x14ac:dyDescent="0.25">
      <c r="A163" t="s">
        <v>662</v>
      </c>
      <c r="B163">
        <f>VLOOKUP(A149,Survey!A120:F135,4,FALSE)</f>
        <v>0</v>
      </c>
    </row>
    <row r="164" spans="1:2" x14ac:dyDescent="0.25">
      <c r="A164" t="s">
        <v>649</v>
      </c>
      <c r="B164" t="str">
        <f>VLOOKUP(A136,Survey!A107:E120,5,FALSE)</f>
        <v xml:space="preserve">Actual Head Count /Number </v>
      </c>
    </row>
    <row r="165" spans="1:2" x14ac:dyDescent="0.25">
      <c r="A165" t="s">
        <v>650</v>
      </c>
      <c r="B165" t="str">
        <f>VLOOKUP(A137,Survey!A108:E121,5,FALSE)</f>
        <v xml:space="preserve">Actual Head Count /Number </v>
      </c>
    </row>
    <row r="166" spans="1:2" x14ac:dyDescent="0.25">
      <c r="A166" t="s">
        <v>651</v>
      </c>
      <c r="B166" t="str">
        <f>VLOOKUP(A138,Survey!A109:E122,5,FALSE)</f>
        <v xml:space="preserve">Actual Head Count /Number </v>
      </c>
    </row>
    <row r="167" spans="1:2" x14ac:dyDescent="0.25">
      <c r="A167" t="s">
        <v>652</v>
      </c>
      <c r="B167" t="str">
        <f>VLOOKUP(A139,Survey!A110:E123,5,FALSE)</f>
        <v xml:space="preserve">Actual Head Count /Number </v>
      </c>
    </row>
    <row r="168" spans="1:2" x14ac:dyDescent="0.25">
      <c r="A168" t="s">
        <v>653</v>
      </c>
      <c r="B168" t="str">
        <f>VLOOKUP(A140,Survey!A111:E124,5,FALSE)</f>
        <v xml:space="preserve">Actual Head Count /Number </v>
      </c>
    </row>
    <row r="169" spans="1:2" x14ac:dyDescent="0.25">
      <c r="A169" t="s">
        <v>654</v>
      </c>
      <c r="B169" t="str">
        <f>VLOOKUP(A141,Survey!A112:E126,5,FALSE)</f>
        <v xml:space="preserve">Actual Head Count /Number </v>
      </c>
    </row>
    <row r="170" spans="1:2" x14ac:dyDescent="0.25">
      <c r="A170" t="s">
        <v>655</v>
      </c>
      <c r="B170" t="str">
        <f>VLOOKUP(A142,Survey!A113:E127,5,FALSE)</f>
        <v xml:space="preserve">Actual Head Count /Number </v>
      </c>
    </row>
    <row r="171" spans="1:2" x14ac:dyDescent="0.25">
      <c r="A171" t="s">
        <v>656</v>
      </c>
      <c r="B171" t="str">
        <f>VLOOKUP(A143,Survey!A114:E128,5,FALSE)</f>
        <v xml:space="preserve">Actual Head Count /Number </v>
      </c>
    </row>
    <row r="172" spans="1:2" x14ac:dyDescent="0.25">
      <c r="A172" t="s">
        <v>664</v>
      </c>
      <c r="B172" t="str">
        <f>VLOOKUP(A144,Survey!A115:E129,5,FALSE)</f>
        <v xml:space="preserve">Actual Head Count /Number </v>
      </c>
    </row>
    <row r="173" spans="1:2" x14ac:dyDescent="0.25">
      <c r="A173" t="s">
        <v>657</v>
      </c>
      <c r="B173" t="str">
        <f>VLOOKUP(A145,Survey!A116:E130,5,FALSE)</f>
        <v xml:space="preserve">Actual Head Count /Number </v>
      </c>
    </row>
    <row r="174" spans="1:2" x14ac:dyDescent="0.25">
      <c r="A174" t="s">
        <v>659</v>
      </c>
      <c r="B174" t="str">
        <f>VLOOKUP(A146,Survey!A117:E131,5,FALSE)</f>
        <v xml:space="preserve">Actual Head Count /Number </v>
      </c>
    </row>
    <row r="175" spans="1:2" x14ac:dyDescent="0.25">
      <c r="A175" t="s">
        <v>660</v>
      </c>
      <c r="B175" t="str">
        <f>VLOOKUP(A147,Survey!A118:E132,5,FALSE)</f>
        <v xml:space="preserve">Actual Head Count /Number </v>
      </c>
    </row>
    <row r="176" spans="1:2" x14ac:dyDescent="0.25">
      <c r="A176" t="s">
        <v>661</v>
      </c>
      <c r="B176" t="str">
        <f>VLOOKUP(A148,Survey!A119:E134,5,FALSE)</f>
        <v xml:space="preserve">Actual Head Count /Number </v>
      </c>
    </row>
    <row r="177" spans="1:2" x14ac:dyDescent="0.25">
      <c r="A177" t="s">
        <v>662</v>
      </c>
      <c r="B177" t="str">
        <f>VLOOKUP(A149,Survey!A120:E135,5,FALSE)</f>
        <v xml:space="preserve">Actual Head Count /Number </v>
      </c>
    </row>
    <row r="178" spans="1:2" x14ac:dyDescent="0.25">
      <c r="A178" t="s">
        <v>649</v>
      </c>
      <c r="B178">
        <f>VLOOKUP(A136,Survey!A107:F120,6,FALSE)</f>
        <v>0</v>
      </c>
    </row>
    <row r="179" spans="1:2" x14ac:dyDescent="0.25">
      <c r="A179" t="s">
        <v>650</v>
      </c>
      <c r="B179">
        <f>VLOOKUP(A137,Survey!A108:F121,6,FALSE)</f>
        <v>0</v>
      </c>
    </row>
    <row r="180" spans="1:2" x14ac:dyDescent="0.25">
      <c r="A180" t="s">
        <v>651</v>
      </c>
      <c r="B180">
        <f>VLOOKUP(A138,Survey!A109:F122,6,FALSE)</f>
        <v>0</v>
      </c>
    </row>
    <row r="181" spans="1:2" x14ac:dyDescent="0.25">
      <c r="A181" t="s">
        <v>652</v>
      </c>
      <c r="B181">
        <f>VLOOKUP(A139,Survey!A110:F123,6,FALSE)</f>
        <v>0</v>
      </c>
    </row>
    <row r="182" spans="1:2" x14ac:dyDescent="0.25">
      <c r="A182" t="s">
        <v>653</v>
      </c>
      <c r="B182">
        <f>VLOOKUP(A140,Survey!A111:F124,6,FALSE)</f>
        <v>0</v>
      </c>
    </row>
    <row r="183" spans="1:2" x14ac:dyDescent="0.25">
      <c r="A183" t="s">
        <v>654</v>
      </c>
      <c r="B183">
        <f>VLOOKUP(A141,Survey!A112:F126,6,FALSE)</f>
        <v>0</v>
      </c>
    </row>
    <row r="184" spans="1:2" x14ac:dyDescent="0.25">
      <c r="A184" t="s">
        <v>655</v>
      </c>
      <c r="B184">
        <f>VLOOKUP(A142,Survey!A113:F127,6,FALSE)</f>
        <v>0</v>
      </c>
    </row>
    <row r="185" spans="1:2" x14ac:dyDescent="0.25">
      <c r="A185" t="s">
        <v>656</v>
      </c>
      <c r="B185">
        <f>VLOOKUP(A143,Survey!A114:F128,6,FALSE)</f>
        <v>0</v>
      </c>
    </row>
    <row r="186" spans="1:2" x14ac:dyDescent="0.25">
      <c r="A186" t="s">
        <v>664</v>
      </c>
      <c r="B186">
        <f>VLOOKUP(A144,Survey!A115:F129,6,FALSE)</f>
        <v>0</v>
      </c>
    </row>
    <row r="187" spans="1:2" x14ac:dyDescent="0.25">
      <c r="A187" t="s">
        <v>657</v>
      </c>
      <c r="B187">
        <f>VLOOKUP(A145,Survey!A116:F130,6,FALSE)</f>
        <v>0</v>
      </c>
    </row>
    <row r="188" spans="1:2" x14ac:dyDescent="0.25">
      <c r="A188" t="s">
        <v>659</v>
      </c>
      <c r="B188">
        <f>VLOOKUP(A146,Survey!A117:F131,6,FALSE)</f>
        <v>0</v>
      </c>
    </row>
    <row r="189" spans="1:2" x14ac:dyDescent="0.25">
      <c r="A189" t="s">
        <v>660</v>
      </c>
      <c r="B189">
        <f>VLOOKUP(A147,Survey!A118:F132,6,FALSE)</f>
        <v>0</v>
      </c>
    </row>
    <row r="190" spans="1:2" x14ac:dyDescent="0.25">
      <c r="A190" t="s">
        <v>661</v>
      </c>
      <c r="B190">
        <f>VLOOKUP(A148,Survey!A119:F134,6,FALSE)</f>
        <v>0</v>
      </c>
    </row>
    <row r="191" spans="1:2" x14ac:dyDescent="0.25">
      <c r="A191" t="s">
        <v>662</v>
      </c>
      <c r="B191">
        <f>VLOOKUP(A149,Survey!A120:F135,6,FALSE)</f>
        <v>0</v>
      </c>
    </row>
    <row r="192" spans="1:2" x14ac:dyDescent="0.25">
      <c r="A192" t="s">
        <v>649</v>
      </c>
      <c r="B192" t="str">
        <f>VLOOKUP(A136,Survey!A107:G120,7,FALSE)</f>
        <v xml:space="preserve">Actual Head Count /Number </v>
      </c>
    </row>
    <row r="193" spans="1:2" x14ac:dyDescent="0.25">
      <c r="A193" t="s">
        <v>650</v>
      </c>
      <c r="B193" t="str">
        <f>VLOOKUP(A137,Survey!A108:G121,7,FALSE)</f>
        <v xml:space="preserve">Actual Head Count /Number </v>
      </c>
    </row>
    <row r="194" spans="1:2" x14ac:dyDescent="0.25">
      <c r="A194" t="s">
        <v>651</v>
      </c>
      <c r="B194" t="str">
        <f>VLOOKUP(A138,Survey!A109:G122,7,FALSE)</f>
        <v xml:space="preserve">Actual Head Count /Number </v>
      </c>
    </row>
    <row r="195" spans="1:2" x14ac:dyDescent="0.25">
      <c r="A195" t="s">
        <v>652</v>
      </c>
      <c r="B195" t="str">
        <f>VLOOKUP(A139,Survey!A110:G123,7,FALSE)</f>
        <v xml:space="preserve">Actual Head Count /Number </v>
      </c>
    </row>
    <row r="196" spans="1:2" x14ac:dyDescent="0.25">
      <c r="A196" t="s">
        <v>653</v>
      </c>
      <c r="B196" t="str">
        <f>VLOOKUP(A140,Survey!A111:G124,7,FALSE)</f>
        <v xml:space="preserve">Actual Head Count /Number </v>
      </c>
    </row>
    <row r="197" spans="1:2" x14ac:dyDescent="0.25">
      <c r="A197" t="s">
        <v>654</v>
      </c>
      <c r="B197" t="str">
        <f>VLOOKUP(A141,Survey!A112:G126,7,FALSE)</f>
        <v xml:space="preserve">Actual Head Count /Number </v>
      </c>
    </row>
    <row r="198" spans="1:2" x14ac:dyDescent="0.25">
      <c r="A198" t="s">
        <v>655</v>
      </c>
      <c r="B198" t="str">
        <f>VLOOKUP(A142,Survey!A113:G127,7,FALSE)</f>
        <v xml:space="preserve">Actual Head Count /Number </v>
      </c>
    </row>
    <row r="199" spans="1:2" x14ac:dyDescent="0.25">
      <c r="A199" t="s">
        <v>656</v>
      </c>
      <c r="B199" t="str">
        <f>VLOOKUP(A143,Survey!A114:G128,7,FALSE)</f>
        <v xml:space="preserve">Actual Head Count /Number </v>
      </c>
    </row>
    <row r="200" spans="1:2" x14ac:dyDescent="0.25">
      <c r="A200" t="s">
        <v>664</v>
      </c>
      <c r="B200" t="str">
        <f>VLOOKUP(A144,Survey!A115:G129,7,FALSE)</f>
        <v xml:space="preserve">Actual Head Count /Number </v>
      </c>
    </row>
    <row r="201" spans="1:2" x14ac:dyDescent="0.25">
      <c r="A201" t="s">
        <v>657</v>
      </c>
      <c r="B201" t="str">
        <f>VLOOKUP(A145,Survey!A116:G130,7,FALSE)</f>
        <v xml:space="preserve">Actual Head Count /Number </v>
      </c>
    </row>
    <row r="202" spans="1:2" x14ac:dyDescent="0.25">
      <c r="A202" t="s">
        <v>659</v>
      </c>
      <c r="B202" t="str">
        <f>VLOOKUP(A146,Survey!A117:G131,7,FALSE)</f>
        <v xml:space="preserve">Actual Head Count /Number </v>
      </c>
    </row>
    <row r="203" spans="1:2" x14ac:dyDescent="0.25">
      <c r="A203" t="s">
        <v>660</v>
      </c>
      <c r="B203" t="str">
        <f>VLOOKUP(A147,Survey!A118:G132,7,FALSE)</f>
        <v xml:space="preserve">Actual Head Count /Number </v>
      </c>
    </row>
    <row r="204" spans="1:2" x14ac:dyDescent="0.25">
      <c r="A204" t="s">
        <v>661</v>
      </c>
      <c r="B204" t="str">
        <f>VLOOKUP(A148,Survey!A119:G134,7,FALSE)</f>
        <v xml:space="preserve">Actual Head Count /Number </v>
      </c>
    </row>
    <row r="205" spans="1:2" x14ac:dyDescent="0.25">
      <c r="A205" t="s">
        <v>662</v>
      </c>
      <c r="B205" t="str">
        <f>VLOOKUP(A149,Survey!A120:G135,7,FALSE)</f>
        <v xml:space="preserve">Actual Head Count /Number </v>
      </c>
    </row>
    <row r="206" spans="1:2" x14ac:dyDescent="0.25">
      <c r="A206" t="s">
        <v>649</v>
      </c>
      <c r="B206">
        <f>VLOOKUP(A136,Survey!A107:H120,8,FALSE)</f>
        <v>0</v>
      </c>
    </row>
    <row r="207" spans="1:2" x14ac:dyDescent="0.25">
      <c r="A207" t="s">
        <v>650</v>
      </c>
      <c r="B207">
        <f>VLOOKUP(A137,Survey!A108:H121,8,FALSE)</f>
        <v>0</v>
      </c>
    </row>
    <row r="208" spans="1:2" x14ac:dyDescent="0.25">
      <c r="A208" t="s">
        <v>651</v>
      </c>
      <c r="B208">
        <f>VLOOKUP(A138,Survey!A109:H122,8,FALSE)</f>
        <v>0</v>
      </c>
    </row>
    <row r="209" spans="1:2" x14ac:dyDescent="0.25">
      <c r="A209" t="s">
        <v>652</v>
      </c>
      <c r="B209">
        <f>VLOOKUP(A139,Survey!A110:H123,8,FALSE)</f>
        <v>0</v>
      </c>
    </row>
    <row r="210" spans="1:2" x14ac:dyDescent="0.25">
      <c r="A210" t="s">
        <v>653</v>
      </c>
      <c r="B210">
        <f>VLOOKUP(A140,Survey!A111:H124,8,FALSE)</f>
        <v>0</v>
      </c>
    </row>
    <row r="211" spans="1:2" x14ac:dyDescent="0.25">
      <c r="A211" t="s">
        <v>654</v>
      </c>
      <c r="B211">
        <f>VLOOKUP(A141,Survey!A112:H126,8,FALSE)</f>
        <v>0</v>
      </c>
    </row>
    <row r="212" spans="1:2" x14ac:dyDescent="0.25">
      <c r="A212" t="s">
        <v>655</v>
      </c>
      <c r="B212">
        <f>VLOOKUP(A142,Survey!A113:H127,8,FALSE)</f>
        <v>0</v>
      </c>
    </row>
    <row r="213" spans="1:2" x14ac:dyDescent="0.25">
      <c r="A213" t="s">
        <v>656</v>
      </c>
      <c r="B213">
        <f>VLOOKUP(A143,Survey!A114:H128,8,FALSE)</f>
        <v>0</v>
      </c>
    </row>
    <row r="214" spans="1:2" x14ac:dyDescent="0.25">
      <c r="A214" t="s">
        <v>664</v>
      </c>
      <c r="B214">
        <f>VLOOKUP(A144,Survey!A115:H129,8,FALSE)</f>
        <v>0</v>
      </c>
    </row>
    <row r="215" spans="1:2" x14ac:dyDescent="0.25">
      <c r="A215" t="s">
        <v>657</v>
      </c>
      <c r="B215">
        <f>VLOOKUP(A145,Survey!A116:H130,8,FALSE)</f>
        <v>0</v>
      </c>
    </row>
    <row r="216" spans="1:2" x14ac:dyDescent="0.25">
      <c r="A216" t="s">
        <v>659</v>
      </c>
      <c r="B216">
        <f>VLOOKUP(A146,Survey!A117:H131,8,FALSE)</f>
        <v>0</v>
      </c>
    </row>
    <row r="217" spans="1:2" x14ac:dyDescent="0.25">
      <c r="A217" t="s">
        <v>660</v>
      </c>
      <c r="B217">
        <f>VLOOKUP(A147,Survey!A118:H132,8,FALSE)</f>
        <v>0</v>
      </c>
    </row>
    <row r="218" spans="1:2" x14ac:dyDescent="0.25">
      <c r="A218" t="s">
        <v>661</v>
      </c>
      <c r="B218">
        <f>VLOOKUP(A148,Survey!A119:H134,8,FALSE)</f>
        <v>0</v>
      </c>
    </row>
    <row r="219" spans="1:2" x14ac:dyDescent="0.25">
      <c r="A219" t="s">
        <v>662</v>
      </c>
      <c r="B219">
        <f>VLOOKUP(A149,Survey!A120:H135,8,FALSE)</f>
        <v>0</v>
      </c>
    </row>
    <row r="220" spans="1:2" x14ac:dyDescent="0.25">
      <c r="A220" t="s">
        <v>649</v>
      </c>
      <c r="B220" t="str">
        <f>VLOOKUP(A136,Survey!A107:I120,9,FALSE)</f>
        <v xml:space="preserve">Actual Head Count /Number </v>
      </c>
    </row>
    <row r="221" spans="1:2" x14ac:dyDescent="0.25">
      <c r="A221" t="s">
        <v>650</v>
      </c>
      <c r="B221" t="str">
        <f>VLOOKUP(A137,Survey!A108:I121,9,FALSE)</f>
        <v xml:space="preserve">Actual Head Count /Number </v>
      </c>
    </row>
    <row r="222" spans="1:2" x14ac:dyDescent="0.25">
      <c r="A222" t="s">
        <v>651</v>
      </c>
      <c r="B222" t="str">
        <f>VLOOKUP(A138,Survey!A109:I122,9,FALSE)</f>
        <v xml:space="preserve">Actual Head Count /Number </v>
      </c>
    </row>
    <row r="223" spans="1:2" x14ac:dyDescent="0.25">
      <c r="A223" t="s">
        <v>652</v>
      </c>
      <c r="B223" t="str">
        <f>VLOOKUP(A139,Survey!A110:I123,9,FALSE)</f>
        <v xml:space="preserve">Actual Head Count /Number </v>
      </c>
    </row>
    <row r="224" spans="1:2" x14ac:dyDescent="0.25">
      <c r="A224" t="s">
        <v>653</v>
      </c>
      <c r="B224" t="str">
        <f>VLOOKUP(A140,Survey!A111:I124,9,FALSE)</f>
        <v xml:space="preserve">Actual Head Count /Number </v>
      </c>
    </row>
    <row r="225" spans="1:2" x14ac:dyDescent="0.25">
      <c r="A225" t="s">
        <v>654</v>
      </c>
      <c r="B225" t="str">
        <f>VLOOKUP(A141,Survey!A112:I126,9,FALSE)</f>
        <v xml:space="preserve">Actual Head Count /Number </v>
      </c>
    </row>
    <row r="226" spans="1:2" x14ac:dyDescent="0.25">
      <c r="A226" t="s">
        <v>655</v>
      </c>
      <c r="B226" t="str">
        <f>VLOOKUP(A142,Survey!A113:I127,9,FALSE)</f>
        <v xml:space="preserve">Actual Head Count /Number </v>
      </c>
    </row>
    <row r="227" spans="1:2" x14ac:dyDescent="0.25">
      <c r="A227" t="s">
        <v>656</v>
      </c>
      <c r="B227" t="str">
        <f>VLOOKUP(A143,Survey!A114:I128,9,FALSE)</f>
        <v xml:space="preserve">Actual Head Count /Number </v>
      </c>
    </row>
    <row r="228" spans="1:2" x14ac:dyDescent="0.25">
      <c r="A228" t="s">
        <v>664</v>
      </c>
      <c r="B228" t="str">
        <f>VLOOKUP(A144,Survey!A115:I129,9,FALSE)</f>
        <v xml:space="preserve">Actual Head Count /Number </v>
      </c>
    </row>
    <row r="229" spans="1:2" x14ac:dyDescent="0.25">
      <c r="A229" t="s">
        <v>657</v>
      </c>
      <c r="B229" t="str">
        <f>VLOOKUP(A145,Survey!A116:I130,9,FALSE)</f>
        <v xml:space="preserve">Actual Head Count /Number </v>
      </c>
    </row>
    <row r="230" spans="1:2" x14ac:dyDescent="0.25">
      <c r="A230" t="s">
        <v>659</v>
      </c>
      <c r="B230" t="str">
        <f>VLOOKUP(A146,Survey!A117:I131,9,FALSE)</f>
        <v xml:space="preserve">Actual Head Count /Number </v>
      </c>
    </row>
    <row r="231" spans="1:2" x14ac:dyDescent="0.25">
      <c r="A231" t="s">
        <v>660</v>
      </c>
      <c r="B231" t="str">
        <f>VLOOKUP(A147,Survey!A118:I132,9,FALSE)</f>
        <v xml:space="preserve">Actual Head Count /Number </v>
      </c>
    </row>
    <row r="232" spans="1:2" x14ac:dyDescent="0.25">
      <c r="A232" t="s">
        <v>661</v>
      </c>
      <c r="B232" t="str">
        <f>VLOOKUP(A148,Survey!A119:I134,9,FALSE)</f>
        <v xml:space="preserve">Actual Head Count /Number </v>
      </c>
    </row>
    <row r="233" spans="1:2" x14ac:dyDescent="0.25">
      <c r="A233" t="s">
        <v>662</v>
      </c>
      <c r="B233" t="str">
        <f>VLOOKUP(A149,Survey!A120:I135,9,FALSE)</f>
        <v xml:space="preserve">Actual Head Count /Number </v>
      </c>
    </row>
    <row r="234" spans="1:2" x14ac:dyDescent="0.25">
      <c r="A234" t="s">
        <v>93</v>
      </c>
    </row>
    <row r="235" spans="1:2" x14ac:dyDescent="0.25">
      <c r="A235" t="s">
        <v>649</v>
      </c>
      <c r="B235" t="str">
        <f>VLOOKUP(A235,Survey!A126:C128,3,FALSE)</f>
        <v xml:space="preserve">Actual Number </v>
      </c>
    </row>
    <row r="236" spans="1:2" x14ac:dyDescent="0.25">
      <c r="A236" t="s">
        <v>650</v>
      </c>
      <c r="B236" t="str">
        <f>VLOOKUP(A236,Survey!A127:C129,3,FALSE)</f>
        <v xml:space="preserve">Actual Number </v>
      </c>
    </row>
    <row r="237" spans="1:2" x14ac:dyDescent="0.25">
      <c r="A237" t="s">
        <v>651</v>
      </c>
      <c r="B237" t="str">
        <f>VLOOKUP(A237,Survey!A128:C130,3,FALSE)</f>
        <v xml:space="preserve">Actual Number </v>
      </c>
    </row>
    <row r="238" spans="1:2" x14ac:dyDescent="0.25">
      <c r="A238" t="s">
        <v>649</v>
      </c>
      <c r="B238" t="str">
        <f>VLOOKUP(A235,Survey!A126:D128,4,FALSE)</f>
        <v xml:space="preserve">Actual Number </v>
      </c>
    </row>
    <row r="239" spans="1:2" x14ac:dyDescent="0.25">
      <c r="A239" t="s">
        <v>650</v>
      </c>
      <c r="B239" t="str">
        <f>VLOOKUP(A236,Survey!A127:D129,4,FALSE)</f>
        <v xml:space="preserve">Actual Number </v>
      </c>
    </row>
    <row r="240" spans="1:2" x14ac:dyDescent="0.25">
      <c r="A240" t="s">
        <v>651</v>
      </c>
      <c r="B240" t="str">
        <f>VLOOKUP(A237,Survey!A128:D130,4,FALSE)</f>
        <v xml:space="preserve">Actual Number </v>
      </c>
    </row>
    <row r="241" spans="1:2" x14ac:dyDescent="0.25">
      <c r="A241" t="s">
        <v>649</v>
      </c>
      <c r="B241" t="str">
        <f>VLOOKUP(A235,Survey!A126:E128,5,FALSE)</f>
        <v xml:space="preserve">Actual Number </v>
      </c>
    </row>
    <row r="242" spans="1:2" x14ac:dyDescent="0.25">
      <c r="A242" t="s">
        <v>650</v>
      </c>
      <c r="B242" t="str">
        <f>VLOOKUP(A236,Survey!A127:E129,5,FALSE)</f>
        <v xml:space="preserve">Actual Number </v>
      </c>
    </row>
    <row r="243" spans="1:2" x14ac:dyDescent="0.25">
      <c r="A243" t="s">
        <v>651</v>
      </c>
      <c r="B243" t="str">
        <f>VLOOKUP(A237,Survey!A128:E130,5,FALSE)</f>
        <v xml:space="preserve">Actual Number </v>
      </c>
    </row>
    <row r="244" spans="1:2" x14ac:dyDescent="0.25">
      <c r="A244" t="s">
        <v>97</v>
      </c>
    </row>
    <row r="245" spans="1:2" x14ac:dyDescent="0.25">
      <c r="A245" t="s">
        <v>649</v>
      </c>
      <c r="B245" t="str">
        <f>VLOOKUP(A245,Survey!A134:C135,3,FALSE)</f>
        <v>YES or NO</v>
      </c>
    </row>
    <row r="246" spans="1:2" x14ac:dyDescent="0.25">
      <c r="A246" t="s">
        <v>650</v>
      </c>
      <c r="B246" t="str">
        <f>VLOOKUP(A246,Survey!A135:C136,3,FALSE)</f>
        <v xml:space="preserve">Actual Number </v>
      </c>
    </row>
    <row r="247" spans="1:2" x14ac:dyDescent="0.25">
      <c r="A247" t="s">
        <v>649</v>
      </c>
      <c r="B247" t="str">
        <f>VLOOKUP(A245,Survey!A134:D135,4,FALSE)</f>
        <v>YES or NO</v>
      </c>
    </row>
    <row r="248" spans="1:2" x14ac:dyDescent="0.25">
      <c r="A248" t="s">
        <v>650</v>
      </c>
      <c r="B248" t="str">
        <f>VLOOKUP(A246,Survey!A135:D136,4,FALSE)</f>
        <v xml:space="preserve">Actual Number </v>
      </c>
    </row>
    <row r="249" spans="1:2" x14ac:dyDescent="0.25">
      <c r="A249" t="s">
        <v>649</v>
      </c>
      <c r="B249" t="str">
        <f>VLOOKUP(A245,Survey!A134:E135,5,FALSE)</f>
        <v>YES or NO</v>
      </c>
    </row>
    <row r="250" spans="1:2" x14ac:dyDescent="0.25">
      <c r="A250" t="s">
        <v>650</v>
      </c>
      <c r="B250" t="str">
        <f>VLOOKUP(A246,Survey!A135:E136,5,FALSE)</f>
        <v xml:space="preserve">Actual Number </v>
      </c>
    </row>
    <row r="251" spans="1:2" x14ac:dyDescent="0.25">
      <c r="A251" t="s">
        <v>665</v>
      </c>
    </row>
    <row r="252" spans="1:2" x14ac:dyDescent="0.25">
      <c r="A252" t="s">
        <v>649</v>
      </c>
      <c r="B252" t="str">
        <f>VLOOKUP(A252,Survey!A140:C153,3,FALSE)</f>
        <v xml:space="preserve">Actual Number </v>
      </c>
    </row>
    <row r="253" spans="1:2" x14ac:dyDescent="0.25">
      <c r="A253" t="s">
        <v>650</v>
      </c>
      <c r="B253" t="str">
        <f>VLOOKUP(A253,Survey!A141:C154,3,FALSE)</f>
        <v xml:space="preserve">Actual Number </v>
      </c>
    </row>
    <row r="254" spans="1:2" x14ac:dyDescent="0.25">
      <c r="A254" t="s">
        <v>651</v>
      </c>
      <c r="B254" t="str">
        <f>VLOOKUP(A254,Survey!A142:C155,3,FALSE)</f>
        <v xml:space="preserve">Actual Number </v>
      </c>
    </row>
    <row r="255" spans="1:2" x14ac:dyDescent="0.25">
      <c r="A255" t="s">
        <v>652</v>
      </c>
      <c r="B255" t="str">
        <f>VLOOKUP(A255,Survey!A143:C156,3,FALSE)</f>
        <v xml:space="preserve">Actual Number </v>
      </c>
    </row>
    <row r="256" spans="1:2" x14ac:dyDescent="0.25">
      <c r="A256" t="s">
        <v>653</v>
      </c>
      <c r="B256" t="str">
        <f>VLOOKUP(A256,Survey!A144:C157,3,FALSE)</f>
        <v xml:space="preserve">Actual Number </v>
      </c>
    </row>
    <row r="257" spans="1:2" x14ac:dyDescent="0.25">
      <c r="A257" t="s">
        <v>654</v>
      </c>
      <c r="B257" t="str">
        <f>VLOOKUP(A257,Survey!A145:C158,3,FALSE)</f>
        <v xml:space="preserve">Actual Number </v>
      </c>
    </row>
    <row r="258" spans="1:2" x14ac:dyDescent="0.25">
      <c r="A258" t="s">
        <v>655</v>
      </c>
      <c r="B258" t="str">
        <f>VLOOKUP(A258,Survey!A146:C159,3,FALSE)</f>
        <v xml:space="preserve">Actual Number </v>
      </c>
    </row>
    <row r="259" spans="1:2" x14ac:dyDescent="0.25">
      <c r="A259" t="s">
        <v>656</v>
      </c>
      <c r="B259" t="str">
        <f>VLOOKUP(A259,Survey!A147:C160,3,FALSE)</f>
        <v xml:space="preserve">Actual Number </v>
      </c>
    </row>
    <row r="260" spans="1:2" x14ac:dyDescent="0.25">
      <c r="A260" t="s">
        <v>664</v>
      </c>
      <c r="B260" t="str">
        <f>VLOOKUP(A260,Survey!A148:C161,3,FALSE)</f>
        <v xml:space="preserve">Actual Number </v>
      </c>
    </row>
    <row r="261" spans="1:2" x14ac:dyDescent="0.25">
      <c r="A261" t="s">
        <v>657</v>
      </c>
      <c r="B261" t="str">
        <f>VLOOKUP(A261,Survey!A149:C162,3,FALSE)</f>
        <v xml:space="preserve">Actual Number </v>
      </c>
    </row>
    <row r="262" spans="1:2" x14ac:dyDescent="0.25">
      <c r="A262" t="s">
        <v>659</v>
      </c>
      <c r="B262" t="str">
        <f>VLOOKUP(A262,Survey!A150:C163,3,FALSE)</f>
        <v xml:space="preserve">Actual Number </v>
      </c>
    </row>
    <row r="263" spans="1:2" x14ac:dyDescent="0.25">
      <c r="A263" t="s">
        <v>660</v>
      </c>
      <c r="B263" t="str">
        <f>VLOOKUP(A263,Survey!A151:C164,3,FALSE)</f>
        <v xml:space="preserve">Actual Number </v>
      </c>
    </row>
    <row r="264" spans="1:2" x14ac:dyDescent="0.25">
      <c r="A264" t="s">
        <v>661</v>
      </c>
      <c r="B264" t="str">
        <f>VLOOKUP(A264,Survey!A152:C165,3,FALSE)</f>
        <v xml:space="preserve">Actual Number </v>
      </c>
    </row>
    <row r="265" spans="1:2" x14ac:dyDescent="0.25">
      <c r="A265" t="s">
        <v>662</v>
      </c>
      <c r="B265" t="str">
        <f>VLOOKUP(A265,Survey!A153:C166,3,FALSE)</f>
        <v xml:space="preserve">Actual Number </v>
      </c>
    </row>
    <row r="266" spans="1:2" x14ac:dyDescent="0.25">
      <c r="A266" t="s">
        <v>649</v>
      </c>
      <c r="B266" t="str">
        <f>VLOOKUP(A252,Survey!A140:D153,4,FALSE)</f>
        <v xml:space="preserve">Actual Number </v>
      </c>
    </row>
    <row r="267" spans="1:2" x14ac:dyDescent="0.25">
      <c r="A267" t="s">
        <v>650</v>
      </c>
      <c r="B267" t="str">
        <f>VLOOKUP(A253,Survey!A141:D154,4,FALSE)</f>
        <v xml:space="preserve">Actual Number </v>
      </c>
    </row>
    <row r="268" spans="1:2" x14ac:dyDescent="0.25">
      <c r="A268" t="s">
        <v>651</v>
      </c>
      <c r="B268" t="str">
        <f>VLOOKUP(A254,Survey!A142:D155,4,FALSE)</f>
        <v xml:space="preserve">Actual Number </v>
      </c>
    </row>
    <row r="269" spans="1:2" x14ac:dyDescent="0.25">
      <c r="A269" t="s">
        <v>652</v>
      </c>
      <c r="B269" t="str">
        <f>VLOOKUP(A255,Survey!A143:D156,4,FALSE)</f>
        <v xml:space="preserve">Actual Number </v>
      </c>
    </row>
    <row r="270" spans="1:2" x14ac:dyDescent="0.25">
      <c r="A270" t="s">
        <v>653</v>
      </c>
      <c r="B270" t="str">
        <f>VLOOKUP(A256,Survey!A144:D157,4,FALSE)</f>
        <v xml:space="preserve">Actual Number </v>
      </c>
    </row>
    <row r="271" spans="1:2" x14ac:dyDescent="0.25">
      <c r="A271" t="s">
        <v>654</v>
      </c>
      <c r="B271" t="str">
        <f>VLOOKUP(A257,Survey!A145:D158,4,FALSE)</f>
        <v xml:space="preserve">Actual Number </v>
      </c>
    </row>
    <row r="272" spans="1:2" x14ac:dyDescent="0.25">
      <c r="A272" t="s">
        <v>655</v>
      </c>
      <c r="B272" t="str">
        <f>VLOOKUP(A258,Survey!A146:D159,4,FALSE)</f>
        <v xml:space="preserve">Actual Number </v>
      </c>
    </row>
    <row r="273" spans="1:2" x14ac:dyDescent="0.25">
      <c r="A273" t="s">
        <v>656</v>
      </c>
      <c r="B273" t="str">
        <f>VLOOKUP(A259,Survey!A147:D160,4,FALSE)</f>
        <v xml:space="preserve">Actual Number </v>
      </c>
    </row>
    <row r="274" spans="1:2" x14ac:dyDescent="0.25">
      <c r="A274" t="s">
        <v>664</v>
      </c>
      <c r="B274" t="str">
        <f>VLOOKUP(A260,Survey!A148:D161,4,FALSE)</f>
        <v xml:space="preserve">Actual Number </v>
      </c>
    </row>
    <row r="275" spans="1:2" x14ac:dyDescent="0.25">
      <c r="A275" t="s">
        <v>657</v>
      </c>
      <c r="B275" t="str">
        <f>VLOOKUP(A261,Survey!A149:D162,4,FALSE)</f>
        <v xml:space="preserve">Actual Number </v>
      </c>
    </row>
    <row r="276" spans="1:2" x14ac:dyDescent="0.25">
      <c r="A276" t="s">
        <v>659</v>
      </c>
      <c r="B276" t="str">
        <f>VLOOKUP(A262,Survey!A150:D163,4,FALSE)</f>
        <v xml:space="preserve">Actual Number </v>
      </c>
    </row>
    <row r="277" spans="1:2" x14ac:dyDescent="0.25">
      <c r="A277" t="s">
        <v>660</v>
      </c>
      <c r="B277" t="str">
        <f>VLOOKUP(A263,Survey!A151:D164,4,FALSE)</f>
        <v xml:space="preserve">Actual Number </v>
      </c>
    </row>
    <row r="278" spans="1:2" x14ac:dyDescent="0.25">
      <c r="A278" t="s">
        <v>661</v>
      </c>
      <c r="B278" t="str">
        <f>VLOOKUP(A264,Survey!A152:D165,4,FALSE)</f>
        <v xml:space="preserve">Actual Number </v>
      </c>
    </row>
    <row r="279" spans="1:2" x14ac:dyDescent="0.25">
      <c r="A279" t="s">
        <v>662</v>
      </c>
      <c r="B279" t="str">
        <f>VLOOKUP(A265,Survey!A153:D166,4,FALSE)</f>
        <v xml:space="preserve">Actual Number </v>
      </c>
    </row>
    <row r="280" spans="1:2" x14ac:dyDescent="0.25">
      <c r="A280" t="s">
        <v>649</v>
      </c>
      <c r="B280" t="str">
        <f>VLOOKUP(A252,Survey!A140:E153,5,FALSE)</f>
        <v xml:space="preserve">Actual Number </v>
      </c>
    </row>
    <row r="281" spans="1:2" x14ac:dyDescent="0.25">
      <c r="A281" t="s">
        <v>650</v>
      </c>
      <c r="B281" t="str">
        <f>VLOOKUP(A253,Survey!A141:E154,5,FALSE)</f>
        <v xml:space="preserve">Actual Number </v>
      </c>
    </row>
    <row r="282" spans="1:2" x14ac:dyDescent="0.25">
      <c r="A282" t="s">
        <v>651</v>
      </c>
      <c r="B282" t="str">
        <f>VLOOKUP(A254,Survey!A142:E155,5,FALSE)</f>
        <v xml:space="preserve">Actual Number </v>
      </c>
    </row>
    <row r="283" spans="1:2" x14ac:dyDescent="0.25">
      <c r="A283" t="s">
        <v>652</v>
      </c>
      <c r="B283" t="str">
        <f>VLOOKUP(A255,Survey!A143:E156,5,FALSE)</f>
        <v xml:space="preserve">Actual Number </v>
      </c>
    </row>
    <row r="284" spans="1:2" x14ac:dyDescent="0.25">
      <c r="A284" t="s">
        <v>653</v>
      </c>
      <c r="B284" t="str">
        <f>VLOOKUP(A256,Survey!A144:E157,5,FALSE)</f>
        <v xml:space="preserve">Actual Number </v>
      </c>
    </row>
    <row r="285" spans="1:2" x14ac:dyDescent="0.25">
      <c r="A285" t="s">
        <v>654</v>
      </c>
      <c r="B285" t="str">
        <f>VLOOKUP(A257,Survey!A145:E158,5,FALSE)</f>
        <v xml:space="preserve">Actual Number </v>
      </c>
    </row>
    <row r="286" spans="1:2" x14ac:dyDescent="0.25">
      <c r="A286" t="s">
        <v>655</v>
      </c>
      <c r="B286" t="str">
        <f>VLOOKUP(A258,Survey!A146:E159,5,FALSE)</f>
        <v xml:space="preserve">Actual Number </v>
      </c>
    </row>
    <row r="287" spans="1:2" x14ac:dyDescent="0.25">
      <c r="A287" t="s">
        <v>656</v>
      </c>
      <c r="B287" t="str">
        <f>VLOOKUP(A259,Survey!A147:E160,5,FALSE)</f>
        <v xml:space="preserve">Actual Number </v>
      </c>
    </row>
    <row r="288" spans="1:2" x14ac:dyDescent="0.25">
      <c r="A288" t="s">
        <v>664</v>
      </c>
      <c r="B288" t="str">
        <f>VLOOKUP(A260,Survey!A148:E161,5,FALSE)</f>
        <v xml:space="preserve">Actual Number </v>
      </c>
    </row>
    <row r="289" spans="1:2" x14ac:dyDescent="0.25">
      <c r="A289" t="s">
        <v>657</v>
      </c>
      <c r="B289" t="str">
        <f>VLOOKUP(A261,Survey!A149:E162,5,FALSE)</f>
        <v xml:space="preserve">Actual Number </v>
      </c>
    </row>
    <row r="290" spans="1:2" x14ac:dyDescent="0.25">
      <c r="A290" t="s">
        <v>659</v>
      </c>
      <c r="B290" t="str">
        <f>VLOOKUP(A262,Survey!A150:E163,5,FALSE)</f>
        <v xml:space="preserve">Actual Number </v>
      </c>
    </row>
    <row r="291" spans="1:2" x14ac:dyDescent="0.25">
      <c r="A291" t="s">
        <v>660</v>
      </c>
      <c r="B291" t="str">
        <f>VLOOKUP(A263,Survey!A151:E164,5,FALSE)</f>
        <v xml:space="preserve">Actual Number </v>
      </c>
    </row>
    <row r="292" spans="1:2" x14ac:dyDescent="0.25">
      <c r="A292" t="s">
        <v>661</v>
      </c>
      <c r="B292" t="str">
        <f>VLOOKUP(A264,Survey!A152:E165,5,FALSE)</f>
        <v xml:space="preserve">Actual Number </v>
      </c>
    </row>
    <row r="293" spans="1:2" x14ac:dyDescent="0.25">
      <c r="A293" t="s">
        <v>662</v>
      </c>
      <c r="B293" t="str">
        <f>VLOOKUP(A265,Survey!A153:E166,5,FALSE)</f>
        <v xml:space="preserve">Actual Number </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Survey</vt:lpstr>
      <vt:lpstr>Conversion Sheet</vt:lpstr>
      <vt:lpstr>Data Collection</vt:lpstr>
      <vt:lpstr>Names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Thomas (ADE)</dc:creator>
  <cp:lastModifiedBy>Bianca Porter (ADE)</cp:lastModifiedBy>
  <dcterms:created xsi:type="dcterms:W3CDTF">2022-02-22T16:20:47Z</dcterms:created>
  <dcterms:modified xsi:type="dcterms:W3CDTF">2023-03-15T16:11:07Z</dcterms:modified>
</cp:coreProperties>
</file>