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doe-my.sharepoint.com/personal/anita_freer_ade_arkansas_gov/Documents/Documents/School Funding/2026-27/TSEF and LEARNS/"/>
    </mc:Choice>
  </mc:AlternateContent>
  <xr:revisionPtr revIDLastSave="238" documentId="8_{1BB5CDB6-552E-40CB-B09A-E6034F1F7E71}" xr6:coauthVersionLast="47" xr6:coauthVersionMax="47" xr10:uidLastSave="{3E1B0036-7BF6-4F25-8BE5-B36331F6AB97}"/>
  <bookViews>
    <workbookView xWindow="-38520" yWindow="2670" windowWidth="38640" windowHeight="15720" activeTab="1" xr2:uid="{3F29EACF-949A-401B-8186-05F44829D024}"/>
  </bookViews>
  <sheets>
    <sheet name="Sheet1" sheetId="1" r:id="rId1"/>
    <sheet name="updated 5.4.26" sheetId="2" r:id="rId2"/>
  </sheets>
  <externalReferences>
    <externalReference r:id="rId3"/>
  </externalReferences>
  <definedNames>
    <definedName name="FY26ADMAll">'[1]FY26 ADM'!$A$5:$J$271</definedName>
    <definedName name="_xlnm.Print_Titles" localSheetId="0">Sheet1!$4:$6</definedName>
    <definedName name="_xlnm.Print_Titles" localSheetId="1">'updated 5.4.26'!$5:$7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10" i="2" l="1"/>
  <c r="G110" i="2"/>
  <c r="J110" i="2" s="1"/>
  <c r="F110" i="2"/>
  <c r="E181" i="2"/>
  <c r="H181" i="2" s="1"/>
  <c r="E110" i="2"/>
  <c r="D181" i="2"/>
  <c r="D110" i="2"/>
  <c r="I110" i="2"/>
  <c r="E162" i="2"/>
  <c r="H162" i="2" s="1"/>
  <c r="E144" i="2"/>
  <c r="D162" i="2"/>
  <c r="D144" i="2"/>
  <c r="F144" i="2" s="1"/>
  <c r="G144" i="2"/>
  <c r="I144" i="2"/>
  <c r="F145" i="2"/>
  <c r="G145" i="2"/>
  <c r="I145" i="2"/>
  <c r="J145" i="2"/>
  <c r="I215" i="2"/>
  <c r="I214" i="2"/>
  <c r="G215" i="2"/>
  <c r="J215" i="2" s="1"/>
  <c r="G214" i="2"/>
  <c r="F215" i="2"/>
  <c r="F214" i="2"/>
  <c r="G271" i="2"/>
  <c r="G270" i="2"/>
  <c r="G269" i="2"/>
  <c r="G268" i="2"/>
  <c r="F271" i="2"/>
  <c r="I271" i="2"/>
  <c r="F270" i="2"/>
  <c r="I270" i="2"/>
  <c r="F269" i="2"/>
  <c r="I269" i="2"/>
  <c r="F268" i="2"/>
  <c r="I268" i="2"/>
  <c r="F267" i="2"/>
  <c r="I267" i="2"/>
  <c r="G267" i="2"/>
  <c r="J267" i="2" s="1"/>
  <c r="F266" i="2"/>
  <c r="I266" i="2"/>
  <c r="G266" i="2"/>
  <c r="F265" i="2"/>
  <c r="I265" i="2"/>
  <c r="G265" i="2"/>
  <c r="F264" i="2"/>
  <c r="I264" i="2"/>
  <c r="G264" i="2"/>
  <c r="J264" i="2" s="1"/>
  <c r="F263" i="2"/>
  <c r="I263" i="2"/>
  <c r="G263" i="2"/>
  <c r="J263" i="2" s="1"/>
  <c r="F262" i="2"/>
  <c r="I262" i="2"/>
  <c r="G262" i="2"/>
  <c r="F261" i="2"/>
  <c r="I261" i="2"/>
  <c r="G261" i="2"/>
  <c r="F260" i="2"/>
  <c r="I260" i="2"/>
  <c r="G260" i="2"/>
  <c r="F259" i="2"/>
  <c r="I259" i="2"/>
  <c r="G259" i="2"/>
  <c r="F258" i="2"/>
  <c r="I258" i="2"/>
  <c r="G258" i="2"/>
  <c r="F257" i="2"/>
  <c r="I257" i="2"/>
  <c r="G257" i="2"/>
  <c r="F256" i="2"/>
  <c r="I256" i="2"/>
  <c r="G256" i="2"/>
  <c r="J256" i="2" s="1"/>
  <c r="F255" i="2"/>
  <c r="I255" i="2"/>
  <c r="G255" i="2"/>
  <c r="J255" i="2" s="1"/>
  <c r="F254" i="2"/>
  <c r="I254" i="2"/>
  <c r="G254" i="2"/>
  <c r="J254" i="2" s="1"/>
  <c r="F253" i="2"/>
  <c r="I253" i="2"/>
  <c r="G253" i="2"/>
  <c r="J253" i="2" s="1"/>
  <c r="F252" i="2"/>
  <c r="I252" i="2"/>
  <c r="G252" i="2"/>
  <c r="J252" i="2" s="1"/>
  <c r="F251" i="2"/>
  <c r="I251" i="2"/>
  <c r="G251" i="2"/>
  <c r="J251" i="2" s="1"/>
  <c r="F250" i="2"/>
  <c r="I250" i="2"/>
  <c r="G250" i="2"/>
  <c r="J250" i="2" s="1"/>
  <c r="F249" i="2"/>
  <c r="I249" i="2"/>
  <c r="G249" i="2"/>
  <c r="F248" i="2"/>
  <c r="I248" i="2"/>
  <c r="G248" i="2"/>
  <c r="F247" i="2"/>
  <c r="I247" i="2"/>
  <c r="G247" i="2"/>
  <c r="F246" i="2"/>
  <c r="I246" i="2"/>
  <c r="G246" i="2"/>
  <c r="F245" i="2"/>
  <c r="I245" i="2"/>
  <c r="G245" i="2"/>
  <c r="J245" i="2" s="1"/>
  <c r="F244" i="2"/>
  <c r="I244" i="2"/>
  <c r="G244" i="2"/>
  <c r="F243" i="2"/>
  <c r="I243" i="2"/>
  <c r="G243" i="2"/>
  <c r="F242" i="2"/>
  <c r="I242" i="2"/>
  <c r="G242" i="2"/>
  <c r="J242" i="2" s="1"/>
  <c r="F241" i="2"/>
  <c r="I241" i="2"/>
  <c r="G241" i="2"/>
  <c r="J241" i="2" s="1"/>
  <c r="F240" i="2"/>
  <c r="I240" i="2"/>
  <c r="G240" i="2"/>
  <c r="F239" i="2"/>
  <c r="I239" i="2"/>
  <c r="J239" i="2" s="1"/>
  <c r="F238" i="2"/>
  <c r="I238" i="2"/>
  <c r="G238" i="2"/>
  <c r="J238" i="2" s="1"/>
  <c r="F237" i="2"/>
  <c r="I237" i="2"/>
  <c r="G237" i="2"/>
  <c r="J237" i="2" s="1"/>
  <c r="F236" i="2"/>
  <c r="I236" i="2"/>
  <c r="G236" i="2"/>
  <c r="F235" i="2"/>
  <c r="I235" i="2"/>
  <c r="G235" i="2"/>
  <c r="F234" i="2"/>
  <c r="I234" i="2"/>
  <c r="G234" i="2"/>
  <c r="F233" i="2"/>
  <c r="I233" i="2"/>
  <c r="J233" i="2" s="1"/>
  <c r="F232" i="2"/>
  <c r="I232" i="2"/>
  <c r="J232" i="2" s="1"/>
  <c r="G232" i="2"/>
  <c r="F231" i="2"/>
  <c r="I231" i="2"/>
  <c r="G231" i="2"/>
  <c r="F230" i="2"/>
  <c r="I230" i="2"/>
  <c r="J230" i="2" s="1"/>
  <c r="F229" i="2"/>
  <c r="I229" i="2"/>
  <c r="G229" i="2"/>
  <c r="J229" i="2" s="1"/>
  <c r="F228" i="2"/>
  <c r="I228" i="2"/>
  <c r="G228" i="2"/>
  <c r="J228" i="2" s="1"/>
  <c r="F227" i="2"/>
  <c r="I227" i="2"/>
  <c r="G227" i="2"/>
  <c r="F226" i="2"/>
  <c r="I226" i="2"/>
  <c r="J226" i="2" s="1"/>
  <c r="F225" i="2"/>
  <c r="I225" i="2"/>
  <c r="J225" i="2" s="1"/>
  <c r="F224" i="2"/>
  <c r="I224" i="2"/>
  <c r="G224" i="2"/>
  <c r="J224" i="2" s="1"/>
  <c r="F223" i="2"/>
  <c r="I223" i="2"/>
  <c r="G223" i="2"/>
  <c r="J223" i="2" s="1"/>
  <c r="F222" i="2"/>
  <c r="I222" i="2"/>
  <c r="G222" i="2"/>
  <c r="J222" i="2" s="1"/>
  <c r="F221" i="2"/>
  <c r="I221" i="2"/>
  <c r="G221" i="2"/>
  <c r="J221" i="2" s="1"/>
  <c r="F220" i="2"/>
  <c r="I220" i="2"/>
  <c r="G220" i="2"/>
  <c r="F219" i="2"/>
  <c r="I219" i="2"/>
  <c r="G219" i="2"/>
  <c r="F218" i="2"/>
  <c r="I218" i="2"/>
  <c r="G218" i="2"/>
  <c r="F217" i="2"/>
  <c r="I217" i="2"/>
  <c r="G217" i="2"/>
  <c r="F216" i="2"/>
  <c r="I216" i="2"/>
  <c r="G216" i="2"/>
  <c r="F213" i="2"/>
  <c r="I213" i="2"/>
  <c r="G213" i="2"/>
  <c r="F212" i="2"/>
  <c r="I212" i="2"/>
  <c r="G212" i="2"/>
  <c r="J212" i="2" s="1"/>
  <c r="F211" i="2"/>
  <c r="I211" i="2"/>
  <c r="G211" i="2"/>
  <c r="J211" i="2" s="1"/>
  <c r="F210" i="2"/>
  <c r="I210" i="2"/>
  <c r="G210" i="2"/>
  <c r="F209" i="2"/>
  <c r="I209" i="2"/>
  <c r="G209" i="2"/>
  <c r="J209" i="2" s="1"/>
  <c r="F208" i="2"/>
  <c r="I208" i="2"/>
  <c r="G208" i="2"/>
  <c r="J208" i="2" s="1"/>
  <c r="F207" i="2"/>
  <c r="I207" i="2"/>
  <c r="G207" i="2"/>
  <c r="F206" i="2"/>
  <c r="I206" i="2"/>
  <c r="G206" i="2"/>
  <c r="F205" i="2"/>
  <c r="I205" i="2"/>
  <c r="J205" i="2" s="1"/>
  <c r="F204" i="2"/>
  <c r="I204" i="2"/>
  <c r="J204" i="2" s="1"/>
  <c r="F203" i="2"/>
  <c r="I203" i="2"/>
  <c r="G203" i="2"/>
  <c r="F202" i="2"/>
  <c r="I202" i="2"/>
  <c r="G202" i="2"/>
  <c r="F201" i="2"/>
  <c r="I201" i="2"/>
  <c r="G201" i="2"/>
  <c r="J201" i="2" s="1"/>
  <c r="F200" i="2"/>
  <c r="I200" i="2"/>
  <c r="G200" i="2"/>
  <c r="J200" i="2" s="1"/>
  <c r="F199" i="2"/>
  <c r="I199" i="2"/>
  <c r="J199" i="2" s="1"/>
  <c r="F198" i="2"/>
  <c r="I198" i="2"/>
  <c r="J198" i="2" s="1"/>
  <c r="F197" i="2"/>
  <c r="I197" i="2"/>
  <c r="G197" i="2"/>
  <c r="F196" i="2"/>
  <c r="I196" i="2"/>
  <c r="G196" i="2"/>
  <c r="J196" i="2" s="1"/>
  <c r="F195" i="2"/>
  <c r="I195" i="2"/>
  <c r="G195" i="2"/>
  <c r="F194" i="2"/>
  <c r="I194" i="2"/>
  <c r="G194" i="2"/>
  <c r="F193" i="2"/>
  <c r="I193" i="2"/>
  <c r="G193" i="2"/>
  <c r="J193" i="2" s="1"/>
  <c r="F192" i="2"/>
  <c r="I192" i="2"/>
  <c r="G192" i="2"/>
  <c r="J192" i="2" s="1"/>
  <c r="F191" i="2"/>
  <c r="I191" i="2"/>
  <c r="J191" i="2" s="1"/>
  <c r="G191" i="2"/>
  <c r="F190" i="2"/>
  <c r="I190" i="2"/>
  <c r="G190" i="2"/>
  <c r="F189" i="2"/>
  <c r="I189" i="2"/>
  <c r="J189" i="2" s="1"/>
  <c r="F188" i="2"/>
  <c r="I188" i="2"/>
  <c r="G188" i="2"/>
  <c r="J188" i="2" s="1"/>
  <c r="F187" i="2"/>
  <c r="I187" i="2"/>
  <c r="G187" i="2"/>
  <c r="J187" i="2" s="1"/>
  <c r="F186" i="2"/>
  <c r="I186" i="2"/>
  <c r="G186" i="2"/>
  <c r="F185" i="2"/>
  <c r="I185" i="2"/>
  <c r="G185" i="2"/>
  <c r="F184" i="2"/>
  <c r="I184" i="2"/>
  <c r="G184" i="2"/>
  <c r="F183" i="2"/>
  <c r="I183" i="2"/>
  <c r="G183" i="2"/>
  <c r="F182" i="2"/>
  <c r="I182" i="2"/>
  <c r="G182" i="2"/>
  <c r="I181" i="2"/>
  <c r="G181" i="2"/>
  <c r="F180" i="2"/>
  <c r="I180" i="2"/>
  <c r="G180" i="2"/>
  <c r="F179" i="2"/>
  <c r="I179" i="2"/>
  <c r="G179" i="2"/>
  <c r="F178" i="2"/>
  <c r="I178" i="2"/>
  <c r="G178" i="2"/>
  <c r="J178" i="2" s="1"/>
  <c r="F177" i="2"/>
  <c r="I177" i="2"/>
  <c r="G177" i="2"/>
  <c r="J177" i="2" s="1"/>
  <c r="F176" i="2"/>
  <c r="I176" i="2"/>
  <c r="G176" i="2"/>
  <c r="F175" i="2"/>
  <c r="I175" i="2"/>
  <c r="G175" i="2"/>
  <c r="J175" i="2" s="1"/>
  <c r="F174" i="2"/>
  <c r="I174" i="2"/>
  <c r="G174" i="2"/>
  <c r="J174" i="2" s="1"/>
  <c r="F173" i="2"/>
  <c r="I173" i="2"/>
  <c r="G173" i="2"/>
  <c r="F172" i="2"/>
  <c r="I172" i="2"/>
  <c r="G172" i="2"/>
  <c r="F171" i="2"/>
  <c r="I171" i="2"/>
  <c r="G171" i="2"/>
  <c r="J171" i="2" s="1"/>
  <c r="F170" i="2"/>
  <c r="I170" i="2"/>
  <c r="G170" i="2"/>
  <c r="F169" i="2"/>
  <c r="I169" i="2"/>
  <c r="G169" i="2"/>
  <c r="F168" i="2"/>
  <c r="I168" i="2"/>
  <c r="G168" i="2"/>
  <c r="F167" i="2"/>
  <c r="I167" i="2"/>
  <c r="G167" i="2"/>
  <c r="J167" i="2" s="1"/>
  <c r="F166" i="2"/>
  <c r="I166" i="2"/>
  <c r="G166" i="2"/>
  <c r="J166" i="2" s="1"/>
  <c r="F165" i="2"/>
  <c r="I165" i="2"/>
  <c r="G165" i="2"/>
  <c r="J165" i="2" s="1"/>
  <c r="F164" i="2"/>
  <c r="I164" i="2"/>
  <c r="G164" i="2"/>
  <c r="F163" i="2"/>
  <c r="I163" i="2"/>
  <c r="G163" i="2"/>
  <c r="I162" i="2"/>
  <c r="G162" i="2"/>
  <c r="F161" i="2"/>
  <c r="I161" i="2"/>
  <c r="G161" i="2"/>
  <c r="F160" i="2"/>
  <c r="I160" i="2"/>
  <c r="G160" i="2"/>
  <c r="J160" i="2" s="1"/>
  <c r="F159" i="2"/>
  <c r="I159" i="2"/>
  <c r="G159" i="2"/>
  <c r="J159" i="2" s="1"/>
  <c r="F158" i="2"/>
  <c r="I158" i="2"/>
  <c r="G158" i="2"/>
  <c r="F157" i="2"/>
  <c r="I157" i="2"/>
  <c r="G157" i="2"/>
  <c r="F156" i="2"/>
  <c r="I156" i="2"/>
  <c r="G156" i="2"/>
  <c r="J156" i="2" s="1"/>
  <c r="F155" i="2"/>
  <c r="I155" i="2"/>
  <c r="G155" i="2"/>
  <c r="F154" i="2"/>
  <c r="I154" i="2"/>
  <c r="G154" i="2"/>
  <c r="F153" i="2"/>
  <c r="I153" i="2"/>
  <c r="G153" i="2"/>
  <c r="F152" i="2"/>
  <c r="I152" i="2"/>
  <c r="G152" i="2"/>
  <c r="J152" i="2" s="1"/>
  <c r="F151" i="2"/>
  <c r="I151" i="2"/>
  <c r="G151" i="2"/>
  <c r="F150" i="2"/>
  <c r="I150" i="2"/>
  <c r="G150" i="2"/>
  <c r="J150" i="2" s="1"/>
  <c r="F149" i="2"/>
  <c r="I149" i="2"/>
  <c r="G149" i="2"/>
  <c r="F148" i="2"/>
  <c r="I148" i="2"/>
  <c r="G148" i="2"/>
  <c r="J148" i="2" s="1"/>
  <c r="F147" i="2"/>
  <c r="I147" i="2"/>
  <c r="G147" i="2"/>
  <c r="J147" i="2" s="1"/>
  <c r="F146" i="2"/>
  <c r="I146" i="2"/>
  <c r="G146" i="2"/>
  <c r="F143" i="2"/>
  <c r="I143" i="2"/>
  <c r="G143" i="2"/>
  <c r="F142" i="2"/>
  <c r="I142" i="2"/>
  <c r="J142" i="2" s="1"/>
  <c r="F141" i="2"/>
  <c r="I141" i="2"/>
  <c r="G141" i="2"/>
  <c r="F140" i="2"/>
  <c r="I140" i="2"/>
  <c r="G140" i="2"/>
  <c r="F139" i="2"/>
  <c r="I139" i="2"/>
  <c r="G139" i="2"/>
  <c r="J139" i="2" s="1"/>
  <c r="F138" i="2"/>
  <c r="I138" i="2"/>
  <c r="G138" i="2"/>
  <c r="F137" i="2"/>
  <c r="I137" i="2"/>
  <c r="G137" i="2"/>
  <c r="F136" i="2"/>
  <c r="I136" i="2"/>
  <c r="G136" i="2"/>
  <c r="F135" i="2"/>
  <c r="I135" i="2"/>
  <c r="G135" i="2"/>
  <c r="J135" i="2" s="1"/>
  <c r="F134" i="2"/>
  <c r="I134" i="2"/>
  <c r="G134" i="2"/>
  <c r="F133" i="2"/>
  <c r="I133" i="2"/>
  <c r="G133" i="2"/>
  <c r="J133" i="2" s="1"/>
  <c r="F132" i="2"/>
  <c r="I132" i="2"/>
  <c r="G132" i="2"/>
  <c r="F131" i="2"/>
  <c r="I131" i="2"/>
  <c r="G131" i="2"/>
  <c r="J131" i="2" s="1"/>
  <c r="F130" i="2"/>
  <c r="I130" i="2"/>
  <c r="G130" i="2"/>
  <c r="J130" i="2" s="1"/>
  <c r="F129" i="2"/>
  <c r="I129" i="2"/>
  <c r="G129" i="2"/>
  <c r="F128" i="2"/>
  <c r="I128" i="2"/>
  <c r="G128" i="2"/>
  <c r="F127" i="2"/>
  <c r="I127" i="2"/>
  <c r="G127" i="2"/>
  <c r="F126" i="2"/>
  <c r="I126" i="2"/>
  <c r="G126" i="2"/>
  <c r="F125" i="2"/>
  <c r="I125" i="2"/>
  <c r="G125" i="2"/>
  <c r="F124" i="2"/>
  <c r="I124" i="2"/>
  <c r="G124" i="2"/>
  <c r="F123" i="2"/>
  <c r="I123" i="2"/>
  <c r="G123" i="2"/>
  <c r="J123" i="2" s="1"/>
  <c r="F122" i="2"/>
  <c r="I122" i="2"/>
  <c r="G122" i="2"/>
  <c r="F121" i="2"/>
  <c r="I121" i="2"/>
  <c r="G121" i="2"/>
  <c r="J121" i="2" s="1"/>
  <c r="F120" i="2"/>
  <c r="I120" i="2"/>
  <c r="G120" i="2"/>
  <c r="J120" i="2" s="1"/>
  <c r="F119" i="2"/>
  <c r="I119" i="2"/>
  <c r="G119" i="2"/>
  <c r="F118" i="2"/>
  <c r="I118" i="2"/>
  <c r="G118" i="2"/>
  <c r="F117" i="2"/>
  <c r="I117" i="2"/>
  <c r="G117" i="2"/>
  <c r="J117" i="2" s="1"/>
  <c r="F116" i="2"/>
  <c r="I116" i="2"/>
  <c r="G116" i="2"/>
  <c r="F115" i="2"/>
  <c r="I115" i="2"/>
  <c r="G115" i="2"/>
  <c r="F114" i="2"/>
  <c r="I114" i="2"/>
  <c r="G114" i="2"/>
  <c r="F113" i="2"/>
  <c r="I113" i="2"/>
  <c r="G113" i="2"/>
  <c r="J113" i="2" s="1"/>
  <c r="F112" i="2"/>
  <c r="I112" i="2"/>
  <c r="G112" i="2"/>
  <c r="F111" i="2"/>
  <c r="I111" i="2"/>
  <c r="G111" i="2"/>
  <c r="J111" i="2" s="1"/>
  <c r="F109" i="2"/>
  <c r="I109" i="2"/>
  <c r="J109" i="2" s="1"/>
  <c r="F108" i="2"/>
  <c r="I108" i="2"/>
  <c r="G108" i="2"/>
  <c r="F107" i="2"/>
  <c r="I107" i="2"/>
  <c r="G107" i="2"/>
  <c r="J107" i="2" s="1"/>
  <c r="F106" i="2"/>
  <c r="I106" i="2"/>
  <c r="G106" i="2"/>
  <c r="F105" i="2"/>
  <c r="I105" i="2"/>
  <c r="G105" i="2"/>
  <c r="J105" i="2" s="1"/>
  <c r="F104" i="2"/>
  <c r="I104" i="2"/>
  <c r="G104" i="2"/>
  <c r="F103" i="2"/>
  <c r="I103" i="2"/>
  <c r="G103" i="2"/>
  <c r="F102" i="2"/>
  <c r="I102" i="2"/>
  <c r="G102" i="2"/>
  <c r="F101" i="2"/>
  <c r="I101" i="2"/>
  <c r="G101" i="2"/>
  <c r="J101" i="2" s="1"/>
  <c r="F100" i="2"/>
  <c r="I100" i="2"/>
  <c r="G100" i="2"/>
  <c r="F99" i="2"/>
  <c r="I99" i="2"/>
  <c r="G99" i="2"/>
  <c r="F98" i="2"/>
  <c r="I98" i="2"/>
  <c r="G98" i="2"/>
  <c r="F97" i="2"/>
  <c r="I97" i="2"/>
  <c r="G97" i="2"/>
  <c r="J97" i="2" s="1"/>
  <c r="F96" i="2"/>
  <c r="I96" i="2"/>
  <c r="G96" i="2"/>
  <c r="F95" i="2"/>
  <c r="I95" i="2"/>
  <c r="J95" i="2" s="1"/>
  <c r="F94" i="2"/>
  <c r="I94" i="2"/>
  <c r="G94" i="2"/>
  <c r="F93" i="2"/>
  <c r="I93" i="2"/>
  <c r="G93" i="2"/>
  <c r="F92" i="2"/>
  <c r="I92" i="2"/>
  <c r="J92" i="2" s="1"/>
  <c r="F91" i="2"/>
  <c r="I91" i="2"/>
  <c r="J91" i="2" s="1"/>
  <c r="F90" i="2"/>
  <c r="I90" i="2"/>
  <c r="G90" i="2"/>
  <c r="F89" i="2"/>
  <c r="I89" i="2"/>
  <c r="G89" i="2"/>
  <c r="F88" i="2"/>
  <c r="I88" i="2"/>
  <c r="G88" i="2"/>
  <c r="F87" i="2"/>
  <c r="I87" i="2"/>
  <c r="G87" i="2"/>
  <c r="F86" i="2"/>
  <c r="I86" i="2"/>
  <c r="G86" i="2"/>
  <c r="F85" i="2"/>
  <c r="I85" i="2"/>
  <c r="G85" i="2"/>
  <c r="F84" i="2"/>
  <c r="I84" i="2"/>
  <c r="G84" i="2"/>
  <c r="J84" i="2" s="1"/>
  <c r="F83" i="2"/>
  <c r="I83" i="2"/>
  <c r="G83" i="2"/>
  <c r="J83" i="2" s="1"/>
  <c r="F82" i="2"/>
  <c r="I82" i="2"/>
  <c r="G82" i="2"/>
  <c r="J82" i="2" s="1"/>
  <c r="F81" i="2"/>
  <c r="I81" i="2"/>
  <c r="J81" i="2" s="1"/>
  <c r="F80" i="2"/>
  <c r="I80" i="2"/>
  <c r="J80" i="2" s="1"/>
  <c r="F79" i="2"/>
  <c r="I79" i="2"/>
  <c r="G79" i="2"/>
  <c r="F78" i="2"/>
  <c r="I78" i="2"/>
  <c r="G78" i="2"/>
  <c r="F77" i="2"/>
  <c r="I77" i="2"/>
  <c r="G77" i="2"/>
  <c r="F76" i="2"/>
  <c r="I76" i="2"/>
  <c r="J76" i="2" s="1"/>
  <c r="F75" i="2"/>
  <c r="I75" i="2"/>
  <c r="J75" i="2" s="1"/>
  <c r="F74" i="2"/>
  <c r="I74" i="2"/>
  <c r="G74" i="2"/>
  <c r="F73" i="2"/>
  <c r="I73" i="2"/>
  <c r="J73" i="2" s="1"/>
  <c r="G73" i="2"/>
  <c r="F72" i="2"/>
  <c r="I72" i="2"/>
  <c r="G72" i="2"/>
  <c r="F71" i="2"/>
  <c r="I71" i="2"/>
  <c r="G71" i="2"/>
  <c r="J71" i="2" s="1"/>
  <c r="F70" i="2"/>
  <c r="I70" i="2"/>
  <c r="G70" i="2"/>
  <c r="F69" i="2"/>
  <c r="I69" i="2"/>
  <c r="G69" i="2"/>
  <c r="F68" i="2"/>
  <c r="I68" i="2"/>
  <c r="G68" i="2"/>
  <c r="F67" i="2"/>
  <c r="I67" i="2"/>
  <c r="G67" i="2"/>
  <c r="F66" i="2"/>
  <c r="I66" i="2"/>
  <c r="G66" i="2"/>
  <c r="J66" i="2" s="1"/>
  <c r="F65" i="2"/>
  <c r="I65" i="2"/>
  <c r="G65" i="2"/>
  <c r="F64" i="2"/>
  <c r="I64" i="2"/>
  <c r="J64" i="2" s="1"/>
  <c r="F63" i="2"/>
  <c r="I63" i="2"/>
  <c r="G63" i="2"/>
  <c r="J63" i="2" s="1"/>
  <c r="F62" i="2"/>
  <c r="I62" i="2"/>
  <c r="G62" i="2"/>
  <c r="F61" i="2"/>
  <c r="I61" i="2"/>
  <c r="G61" i="2"/>
  <c r="J61" i="2" s="1"/>
  <c r="F60" i="2"/>
  <c r="I60" i="2"/>
  <c r="G60" i="2"/>
  <c r="J60" i="2" s="1"/>
  <c r="F59" i="2"/>
  <c r="I59" i="2"/>
  <c r="G59" i="2"/>
  <c r="F58" i="2"/>
  <c r="I58" i="2"/>
  <c r="G58" i="2"/>
  <c r="F57" i="2"/>
  <c r="I57" i="2"/>
  <c r="G57" i="2"/>
  <c r="F56" i="2"/>
  <c r="I56" i="2"/>
  <c r="J56" i="2" s="1"/>
  <c r="F55" i="2"/>
  <c r="I55" i="2"/>
  <c r="G55" i="2"/>
  <c r="F54" i="2"/>
  <c r="I54" i="2"/>
  <c r="G54" i="2"/>
  <c r="J54" i="2" s="1"/>
  <c r="F53" i="2"/>
  <c r="I53" i="2"/>
  <c r="G53" i="2"/>
  <c r="J53" i="2" s="1"/>
  <c r="F52" i="2"/>
  <c r="I52" i="2"/>
  <c r="G52" i="2"/>
  <c r="F51" i="2"/>
  <c r="I51" i="2"/>
  <c r="G51" i="2"/>
  <c r="F50" i="2"/>
  <c r="I50" i="2"/>
  <c r="G50" i="2"/>
  <c r="J50" i="2" s="1"/>
  <c r="F49" i="2"/>
  <c r="I49" i="2"/>
  <c r="G49" i="2"/>
  <c r="F48" i="2"/>
  <c r="I48" i="2"/>
  <c r="G48" i="2"/>
  <c r="J48" i="2" s="1"/>
  <c r="F47" i="2"/>
  <c r="I47" i="2"/>
  <c r="G47" i="2"/>
  <c r="F46" i="2"/>
  <c r="I46" i="2"/>
  <c r="G46" i="2"/>
  <c r="J46" i="2" s="1"/>
  <c r="F45" i="2"/>
  <c r="I45" i="2"/>
  <c r="G45" i="2"/>
  <c r="J45" i="2" s="1"/>
  <c r="F44" i="2"/>
  <c r="I44" i="2"/>
  <c r="G44" i="2"/>
  <c r="F43" i="2"/>
  <c r="I43" i="2"/>
  <c r="G43" i="2"/>
  <c r="F42" i="2"/>
  <c r="I42" i="2"/>
  <c r="G42" i="2"/>
  <c r="F41" i="2"/>
  <c r="I41" i="2"/>
  <c r="G41" i="2"/>
  <c r="F40" i="2"/>
  <c r="I40" i="2"/>
  <c r="G40" i="2"/>
  <c r="F39" i="2"/>
  <c r="I39" i="2"/>
  <c r="G39" i="2"/>
  <c r="F38" i="2"/>
  <c r="I38" i="2"/>
  <c r="G38" i="2"/>
  <c r="J38" i="2" s="1"/>
  <c r="F37" i="2"/>
  <c r="I37" i="2"/>
  <c r="G37" i="2"/>
  <c r="F36" i="2"/>
  <c r="I36" i="2"/>
  <c r="G36" i="2"/>
  <c r="J36" i="2" s="1"/>
  <c r="F35" i="2"/>
  <c r="I35" i="2"/>
  <c r="G35" i="2"/>
  <c r="F34" i="2"/>
  <c r="I34" i="2"/>
  <c r="G34" i="2"/>
  <c r="F33" i="2"/>
  <c r="I33" i="2"/>
  <c r="G33" i="2"/>
  <c r="F32" i="2"/>
  <c r="I32" i="2"/>
  <c r="G32" i="2"/>
  <c r="J32" i="2" s="1"/>
  <c r="F31" i="2"/>
  <c r="I31" i="2"/>
  <c r="G31" i="2"/>
  <c r="J31" i="2" s="1"/>
  <c r="F30" i="2"/>
  <c r="I30" i="2"/>
  <c r="G30" i="2"/>
  <c r="F29" i="2"/>
  <c r="I29" i="2"/>
  <c r="J29" i="2" s="1"/>
  <c r="G29" i="2"/>
  <c r="F28" i="2"/>
  <c r="I28" i="2"/>
  <c r="G28" i="2"/>
  <c r="J28" i="2" s="1"/>
  <c r="F27" i="2"/>
  <c r="I27" i="2"/>
  <c r="G27" i="2"/>
  <c r="F26" i="2"/>
  <c r="I26" i="2"/>
  <c r="G26" i="2"/>
  <c r="J26" i="2" s="1"/>
  <c r="F25" i="2"/>
  <c r="I25" i="2"/>
  <c r="G25" i="2"/>
  <c r="F24" i="2"/>
  <c r="I24" i="2"/>
  <c r="G24" i="2"/>
  <c r="J24" i="2" s="1"/>
  <c r="F23" i="2"/>
  <c r="I23" i="2"/>
  <c r="G23" i="2"/>
  <c r="J23" i="2" s="1"/>
  <c r="F22" i="2"/>
  <c r="I22" i="2"/>
  <c r="G22" i="2"/>
  <c r="F21" i="2"/>
  <c r="I21" i="2"/>
  <c r="G21" i="2"/>
  <c r="F20" i="2"/>
  <c r="I20" i="2"/>
  <c r="G20" i="2"/>
  <c r="F19" i="2"/>
  <c r="I19" i="2"/>
  <c r="J19" i="2" s="1"/>
  <c r="F18" i="2"/>
  <c r="I18" i="2"/>
  <c r="J18" i="2" s="1"/>
  <c r="F17" i="2"/>
  <c r="I17" i="2"/>
  <c r="G17" i="2"/>
  <c r="F16" i="2"/>
  <c r="I16" i="2"/>
  <c r="G16" i="2"/>
  <c r="J16" i="2" s="1"/>
  <c r="F15" i="2"/>
  <c r="I15" i="2"/>
  <c r="J15" i="2" s="1"/>
  <c r="F14" i="2"/>
  <c r="I14" i="2"/>
  <c r="G14" i="2"/>
  <c r="F13" i="2"/>
  <c r="I13" i="2"/>
  <c r="G13" i="2"/>
  <c r="J13" i="2" s="1"/>
  <c r="F12" i="2"/>
  <c r="I12" i="2"/>
  <c r="G12" i="2"/>
  <c r="F11" i="2"/>
  <c r="I11" i="2"/>
  <c r="G11" i="2"/>
  <c r="F10" i="2"/>
  <c r="I10" i="2"/>
  <c r="G10" i="2"/>
  <c r="F9" i="2"/>
  <c r="I9" i="2"/>
  <c r="G9" i="2"/>
  <c r="J9" i="2" s="1"/>
  <c r="F8" i="2"/>
  <c r="I8" i="2"/>
  <c r="G8" i="2"/>
  <c r="J8" i="2" s="1"/>
  <c r="F181" i="2" l="1"/>
  <c r="J190" i="2"/>
  <c r="J206" i="2"/>
  <c r="J231" i="2"/>
  <c r="J261" i="2"/>
  <c r="J51" i="2"/>
  <c r="J98" i="2"/>
  <c r="J114" i="2"/>
  <c r="J136" i="2"/>
  <c r="J153" i="2"/>
  <c r="J168" i="2"/>
  <c r="J183" i="2"/>
  <c r="J74" i="2"/>
  <c r="J30" i="2"/>
  <c r="J52" i="2"/>
  <c r="J99" i="2"/>
  <c r="J115" i="2"/>
  <c r="J137" i="2"/>
  <c r="J154" i="2"/>
  <c r="J169" i="2"/>
  <c r="J184" i="2"/>
  <c r="J217" i="2"/>
  <c r="F162" i="2"/>
  <c r="J100" i="2"/>
  <c r="J116" i="2"/>
  <c r="J138" i="2"/>
  <c r="J155" i="2"/>
  <c r="J170" i="2"/>
  <c r="J162" i="2"/>
  <c r="D273" i="2"/>
  <c r="J132" i="2"/>
  <c r="J149" i="2"/>
  <c r="J20" i="2"/>
  <c r="J42" i="2"/>
  <c r="J57" i="2"/>
  <c r="J72" i="2"/>
  <c r="J88" i="2"/>
  <c r="J127" i="2"/>
  <c r="J181" i="2"/>
  <c r="J260" i="2"/>
  <c r="E273" i="2"/>
  <c r="J14" i="2"/>
  <c r="J37" i="2"/>
  <c r="J67" i="2"/>
  <c r="J106" i="2"/>
  <c r="J122" i="2"/>
  <c r="J161" i="2"/>
  <c r="J176" i="2"/>
  <c r="J207" i="2"/>
  <c r="J240" i="2"/>
  <c r="J262" i="2"/>
  <c r="J172" i="2"/>
  <c r="J258" i="2"/>
  <c r="J119" i="2"/>
  <c r="J141" i="2"/>
  <c r="J12" i="2"/>
  <c r="J35" i="2"/>
  <c r="J65" i="2"/>
  <c r="J104" i="2"/>
  <c r="J21" i="2"/>
  <c r="J43" i="2"/>
  <c r="J58" i="2"/>
  <c r="J89" i="2"/>
  <c r="J128" i="2"/>
  <c r="J143" i="2"/>
  <c r="J182" i="2"/>
  <c r="J197" i="2"/>
  <c r="J213" i="2"/>
  <c r="J246" i="2"/>
  <c r="H144" i="2"/>
  <c r="H273" i="2" s="1"/>
  <c r="J22" i="2"/>
  <c r="J44" i="2"/>
  <c r="J59" i="2"/>
  <c r="J90" i="2"/>
  <c r="J129" i="2"/>
  <c r="J146" i="2"/>
  <c r="J216" i="2"/>
  <c r="J247" i="2"/>
  <c r="J27" i="2"/>
  <c r="J49" i="2"/>
  <c r="J96" i="2"/>
  <c r="J69" i="2"/>
  <c r="J249" i="2"/>
  <c r="J17" i="2"/>
  <c r="J25" i="2"/>
  <c r="J47" i="2"/>
  <c r="J62" i="2"/>
  <c r="J257" i="2"/>
  <c r="J70" i="2"/>
  <c r="J10" i="2"/>
  <c r="J33" i="2"/>
  <c r="J55" i="2"/>
  <c r="J102" i="2"/>
  <c r="J118" i="2"/>
  <c r="J140" i="2"/>
  <c r="J157" i="2"/>
  <c r="J179" i="2"/>
  <c r="J194" i="2"/>
  <c r="J202" i="2"/>
  <c r="J210" i="2"/>
  <c r="J243" i="2"/>
  <c r="J265" i="2"/>
  <c r="J68" i="2"/>
  <c r="J248" i="2"/>
  <c r="J268" i="2"/>
  <c r="J214" i="2"/>
  <c r="J40" i="2"/>
  <c r="J78" i="2"/>
  <c r="J86" i="2"/>
  <c r="J94" i="2"/>
  <c r="J125" i="2"/>
  <c r="J164" i="2"/>
  <c r="J186" i="2"/>
  <c r="J219" i="2"/>
  <c r="J227" i="2"/>
  <c r="J235" i="2"/>
  <c r="J269" i="2"/>
  <c r="J93" i="2"/>
  <c r="J39" i="2"/>
  <c r="J85" i="2"/>
  <c r="J108" i="2"/>
  <c r="J124" i="2"/>
  <c r="J163" i="2"/>
  <c r="J185" i="2"/>
  <c r="J218" i="2"/>
  <c r="J234" i="2"/>
  <c r="J41" i="2"/>
  <c r="J79" i="2"/>
  <c r="J87" i="2"/>
  <c r="J126" i="2"/>
  <c r="J220" i="2"/>
  <c r="J236" i="2"/>
  <c r="J11" i="2"/>
  <c r="J34" i="2"/>
  <c r="J103" i="2"/>
  <c r="J158" i="2"/>
  <c r="J180" i="2"/>
  <c r="J195" i="2"/>
  <c r="J203" i="2"/>
  <c r="J244" i="2"/>
  <c r="J266" i="2"/>
  <c r="J77" i="2"/>
  <c r="J270" i="2"/>
  <c r="J271" i="2"/>
  <c r="J112" i="2"/>
  <c r="J134" i="2"/>
  <c r="J151" i="2"/>
  <c r="J173" i="2"/>
  <c r="J259" i="2"/>
  <c r="I273" i="2"/>
  <c r="F273" i="2"/>
  <c r="G273" i="2"/>
  <c r="J144" i="2" l="1"/>
  <c r="J273" i="2"/>
  <c r="G245" i="1" l="1"/>
  <c r="G253" i="1"/>
  <c r="E264" i="1"/>
  <c r="E263" i="1"/>
  <c r="E262" i="1"/>
  <c r="E261" i="1"/>
  <c r="E260" i="1"/>
  <c r="E259" i="1"/>
  <c r="I259" i="1" s="1"/>
  <c r="J259" i="1" s="1"/>
  <c r="E258" i="1"/>
  <c r="E257" i="1"/>
  <c r="E256" i="1"/>
  <c r="E255" i="1"/>
  <c r="I255" i="1" s="1"/>
  <c r="J255" i="1" s="1"/>
  <c r="E254" i="1"/>
  <c r="E253" i="1"/>
  <c r="E252" i="1"/>
  <c r="E251" i="1"/>
  <c r="E250" i="1"/>
  <c r="E249" i="1"/>
  <c r="I249" i="1" s="1"/>
  <c r="E248" i="1"/>
  <c r="I248" i="1" s="1"/>
  <c r="E247" i="1"/>
  <c r="E246" i="1"/>
  <c r="I246" i="1" s="1"/>
  <c r="E245" i="1"/>
  <c r="I245" i="1" s="1"/>
  <c r="E244" i="1"/>
  <c r="E243" i="1"/>
  <c r="E242" i="1"/>
  <c r="E241" i="1"/>
  <c r="E240" i="1"/>
  <c r="E239" i="1"/>
  <c r="E238" i="1"/>
  <c r="E237" i="1"/>
  <c r="E235" i="1"/>
  <c r="E234" i="1"/>
  <c r="E233" i="1"/>
  <c r="E232" i="1"/>
  <c r="E231" i="1"/>
  <c r="E229" i="1"/>
  <c r="E228" i="1"/>
  <c r="E226" i="1"/>
  <c r="E225" i="1"/>
  <c r="E224" i="1"/>
  <c r="E221" i="1"/>
  <c r="E220" i="1"/>
  <c r="E219" i="1"/>
  <c r="E218" i="1"/>
  <c r="E217" i="1"/>
  <c r="E216" i="1"/>
  <c r="E215" i="1"/>
  <c r="E214" i="1"/>
  <c r="E213" i="1"/>
  <c r="E210" i="1"/>
  <c r="E209" i="1"/>
  <c r="E208" i="1"/>
  <c r="E207" i="1"/>
  <c r="E206" i="1"/>
  <c r="E205" i="1"/>
  <c r="E204" i="1"/>
  <c r="E203" i="1"/>
  <c r="E200" i="1"/>
  <c r="E199" i="1"/>
  <c r="E198" i="1"/>
  <c r="E197" i="1"/>
  <c r="E194" i="1"/>
  <c r="E193" i="1"/>
  <c r="E192" i="1"/>
  <c r="E191" i="1"/>
  <c r="E190" i="1"/>
  <c r="E189" i="1"/>
  <c r="E188" i="1"/>
  <c r="E187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3" i="1"/>
  <c r="E92" i="1"/>
  <c r="E89" i="1"/>
  <c r="E88" i="1"/>
  <c r="E87" i="1"/>
  <c r="E86" i="1"/>
  <c r="E85" i="1"/>
  <c r="E84" i="1"/>
  <c r="E83" i="1"/>
  <c r="E82" i="1"/>
  <c r="E81" i="1"/>
  <c r="E78" i="1"/>
  <c r="E77" i="1"/>
  <c r="E76" i="1"/>
  <c r="E73" i="1"/>
  <c r="E72" i="1"/>
  <c r="E71" i="1"/>
  <c r="E70" i="1"/>
  <c r="E69" i="1"/>
  <c r="E68" i="1"/>
  <c r="E67" i="1"/>
  <c r="E66" i="1"/>
  <c r="E65" i="1"/>
  <c r="E64" i="1"/>
  <c r="E62" i="1"/>
  <c r="E61" i="1"/>
  <c r="E60" i="1"/>
  <c r="E59" i="1"/>
  <c r="E58" i="1"/>
  <c r="E57" i="1"/>
  <c r="I57" i="1" s="1"/>
  <c r="J57" i="1" s="1"/>
  <c r="E56" i="1"/>
  <c r="I56" i="1" s="1"/>
  <c r="E54" i="1"/>
  <c r="I54" i="1" s="1"/>
  <c r="J54" i="1" s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I27" i="1" s="1"/>
  <c r="E26" i="1"/>
  <c r="E25" i="1"/>
  <c r="E24" i="1"/>
  <c r="E23" i="1"/>
  <c r="E22" i="1"/>
  <c r="E21" i="1"/>
  <c r="E20" i="1"/>
  <c r="E19" i="1"/>
  <c r="E16" i="1"/>
  <c r="E15" i="1"/>
  <c r="E13" i="1"/>
  <c r="I13" i="1" s="1"/>
  <c r="E12" i="1"/>
  <c r="I12" i="1" s="1"/>
  <c r="J12" i="1" s="1"/>
  <c r="E11" i="1"/>
  <c r="E10" i="1"/>
  <c r="E9" i="1"/>
  <c r="E8" i="1"/>
  <c r="E7" i="1"/>
  <c r="F270" i="1"/>
  <c r="D270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G268" i="1"/>
  <c r="I268" i="1" s="1"/>
  <c r="J268" i="1" s="1"/>
  <c r="G267" i="1"/>
  <c r="I267" i="1" s="1"/>
  <c r="G266" i="1"/>
  <c r="I266" i="1" s="1"/>
  <c r="J266" i="1" s="1"/>
  <c r="G265" i="1"/>
  <c r="I265" i="1" s="1"/>
  <c r="G264" i="1"/>
  <c r="I264" i="1" s="1"/>
  <c r="G263" i="1"/>
  <c r="G262" i="1"/>
  <c r="G261" i="1"/>
  <c r="G260" i="1"/>
  <c r="I260" i="1" s="1"/>
  <c r="G259" i="1"/>
  <c r="G258" i="1"/>
  <c r="G257" i="1"/>
  <c r="G256" i="1"/>
  <c r="G255" i="1"/>
  <c r="G254" i="1"/>
  <c r="G252" i="1"/>
  <c r="G251" i="1"/>
  <c r="G250" i="1"/>
  <c r="G249" i="1"/>
  <c r="G248" i="1"/>
  <c r="G247" i="1"/>
  <c r="G246" i="1"/>
  <c r="G244" i="1"/>
  <c r="G243" i="1"/>
  <c r="G242" i="1"/>
  <c r="G241" i="1"/>
  <c r="G240" i="1"/>
  <c r="I240" i="1" s="1"/>
  <c r="G239" i="1"/>
  <c r="I239" i="1" s="1"/>
  <c r="J239" i="1" s="1"/>
  <c r="G238" i="1"/>
  <c r="G237" i="1"/>
  <c r="G236" i="1"/>
  <c r="I236" i="1" s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I217" i="1" s="1"/>
  <c r="J217" i="1" s="1"/>
  <c r="G216" i="1"/>
  <c r="I216" i="1" s="1"/>
  <c r="G215" i="1"/>
  <c r="I215" i="1" s="1"/>
  <c r="G214" i="1"/>
  <c r="G213" i="1"/>
  <c r="G210" i="1"/>
  <c r="I210" i="1" s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I195" i="1" s="1"/>
  <c r="G194" i="1"/>
  <c r="I194" i="1" s="1"/>
  <c r="G193" i="1"/>
  <c r="I193" i="1" s="1"/>
  <c r="J193" i="1" s="1"/>
  <c r="G192" i="1"/>
  <c r="G191" i="1"/>
  <c r="G190" i="1"/>
  <c r="G189" i="1"/>
  <c r="I189" i="1" s="1"/>
  <c r="G188" i="1"/>
  <c r="I188" i="1" s="1"/>
  <c r="G187" i="1"/>
  <c r="G186" i="1"/>
  <c r="G185" i="1"/>
  <c r="I185" i="1" s="1"/>
  <c r="G184" i="1"/>
  <c r="G183" i="1"/>
  <c r="G182" i="1"/>
  <c r="G181" i="1"/>
  <c r="G180" i="1"/>
  <c r="G179" i="1"/>
  <c r="G178" i="1"/>
  <c r="G177" i="1"/>
  <c r="G176" i="1"/>
  <c r="G175" i="1"/>
  <c r="G174" i="1"/>
  <c r="G173" i="1"/>
  <c r="I173" i="1" s="1"/>
  <c r="G172" i="1"/>
  <c r="I172" i="1" s="1"/>
  <c r="G171" i="1"/>
  <c r="I171" i="1" s="1"/>
  <c r="J171" i="1" s="1"/>
  <c r="G170" i="1"/>
  <c r="G169" i="1"/>
  <c r="G168" i="1"/>
  <c r="G167" i="1"/>
  <c r="G166" i="1"/>
  <c r="I166" i="1" s="1"/>
  <c r="G165" i="1"/>
  <c r="I165" i="1" s="1"/>
  <c r="J165" i="1" s="1"/>
  <c r="G164" i="1"/>
  <c r="I164" i="1" s="1"/>
  <c r="G163" i="1"/>
  <c r="I163" i="1" s="1"/>
  <c r="G162" i="1"/>
  <c r="G161" i="1"/>
  <c r="G160" i="1"/>
  <c r="G159" i="1"/>
  <c r="G158" i="1"/>
  <c r="G157" i="1"/>
  <c r="G156" i="1"/>
  <c r="G155" i="1"/>
  <c r="G154" i="1"/>
  <c r="G153" i="1"/>
  <c r="G152" i="1"/>
  <c r="G151" i="1"/>
  <c r="I151" i="1" s="1"/>
  <c r="G150" i="1"/>
  <c r="I150" i="1" s="1"/>
  <c r="G149" i="1"/>
  <c r="I149" i="1" s="1"/>
  <c r="J149" i="1" s="1"/>
  <c r="G148" i="1"/>
  <c r="G147" i="1"/>
  <c r="G146" i="1"/>
  <c r="G145" i="1"/>
  <c r="G144" i="1"/>
  <c r="I144" i="1" s="1"/>
  <c r="G143" i="1"/>
  <c r="G142" i="1"/>
  <c r="G141" i="1"/>
  <c r="G140" i="1"/>
  <c r="I140" i="1" s="1"/>
  <c r="J140" i="1" s="1"/>
  <c r="G139" i="1"/>
  <c r="G138" i="1"/>
  <c r="G137" i="1"/>
  <c r="G136" i="1"/>
  <c r="G135" i="1"/>
  <c r="G134" i="1"/>
  <c r="G133" i="1"/>
  <c r="G132" i="1"/>
  <c r="G131" i="1"/>
  <c r="G130" i="1"/>
  <c r="G129" i="1"/>
  <c r="G128" i="1"/>
  <c r="I128" i="1" s="1"/>
  <c r="G127" i="1"/>
  <c r="I127" i="1" s="1"/>
  <c r="J127" i="1" s="1"/>
  <c r="G126" i="1"/>
  <c r="G125" i="1"/>
  <c r="G124" i="1"/>
  <c r="G123" i="1"/>
  <c r="G122" i="1"/>
  <c r="I122" i="1" s="1"/>
  <c r="G121" i="1"/>
  <c r="I121" i="1" s="1"/>
  <c r="J121" i="1" s="1"/>
  <c r="G120" i="1"/>
  <c r="I120" i="1" s="1"/>
  <c r="G119" i="1"/>
  <c r="I119" i="1" s="1"/>
  <c r="G118" i="1"/>
  <c r="G117" i="1"/>
  <c r="G116" i="1"/>
  <c r="G115" i="1"/>
  <c r="G114" i="1"/>
  <c r="G113" i="1"/>
  <c r="G112" i="1"/>
  <c r="G111" i="1"/>
  <c r="G110" i="1"/>
  <c r="G109" i="1"/>
  <c r="G108" i="1"/>
  <c r="I108" i="1" s="1"/>
  <c r="G107" i="1"/>
  <c r="G106" i="1"/>
  <c r="G105" i="1"/>
  <c r="I105" i="1" s="1"/>
  <c r="J105" i="1" s="1"/>
  <c r="G104" i="1"/>
  <c r="G103" i="1"/>
  <c r="G102" i="1"/>
  <c r="G101" i="1"/>
  <c r="G100" i="1"/>
  <c r="G99" i="1"/>
  <c r="G98" i="1"/>
  <c r="I98" i="1" s="1"/>
  <c r="G97" i="1"/>
  <c r="I97" i="1" s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I80" i="1" s="1"/>
  <c r="G79" i="1"/>
  <c r="I79" i="1" s="1"/>
  <c r="G78" i="1"/>
  <c r="I78" i="1" s="1"/>
  <c r="G77" i="1"/>
  <c r="I77" i="1" s="1"/>
  <c r="J77" i="1" s="1"/>
  <c r="G76" i="1"/>
  <c r="G75" i="1"/>
  <c r="I75" i="1" s="1"/>
  <c r="G74" i="1"/>
  <c r="G73" i="1"/>
  <c r="G72" i="1"/>
  <c r="G71" i="1"/>
  <c r="G70" i="1"/>
  <c r="G69" i="1"/>
  <c r="G68" i="1"/>
  <c r="G67" i="1"/>
  <c r="G66" i="1"/>
  <c r="G65" i="1"/>
  <c r="G64" i="1"/>
  <c r="I64" i="1" s="1"/>
  <c r="G63" i="1"/>
  <c r="I63" i="1" s="1"/>
  <c r="G62" i="1"/>
  <c r="G61" i="1"/>
  <c r="I61" i="1" s="1"/>
  <c r="J61" i="1" s="1"/>
  <c r="G60" i="1"/>
  <c r="G59" i="1"/>
  <c r="G58" i="1"/>
  <c r="G57" i="1"/>
  <c r="G56" i="1"/>
  <c r="G55" i="1"/>
  <c r="I55" i="1" s="1"/>
  <c r="J55" i="1" s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I42" i="1" s="1"/>
  <c r="G41" i="1"/>
  <c r="G40" i="1"/>
  <c r="G39" i="1"/>
  <c r="G38" i="1"/>
  <c r="G37" i="1"/>
  <c r="G36" i="1"/>
  <c r="G35" i="1"/>
  <c r="I35" i="1" s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I20" i="1" s="1"/>
  <c r="G19" i="1"/>
  <c r="G18" i="1"/>
  <c r="I18" i="1" s="1"/>
  <c r="G17" i="1"/>
  <c r="I17" i="1" s="1"/>
  <c r="J17" i="1" s="1"/>
  <c r="G16" i="1"/>
  <c r="G15" i="1"/>
  <c r="G14" i="1"/>
  <c r="I14" i="1" s="1"/>
  <c r="G13" i="1"/>
  <c r="G12" i="1"/>
  <c r="G11" i="1"/>
  <c r="G10" i="1"/>
  <c r="I10" i="1" s="1"/>
  <c r="G9" i="1"/>
  <c r="I9" i="1" s="1"/>
  <c r="G8" i="1"/>
  <c r="G7" i="1"/>
  <c r="I7" i="1" s="1"/>
  <c r="I34" i="1" l="1"/>
  <c r="J42" i="1"/>
  <c r="I130" i="1"/>
  <c r="J130" i="1" s="1"/>
  <c r="J267" i="1"/>
  <c r="J246" i="1"/>
  <c r="H270" i="1"/>
  <c r="I26" i="1"/>
  <c r="J26" i="1" s="1"/>
  <c r="I247" i="1"/>
  <c r="J247" i="1" s="1"/>
  <c r="J56" i="1"/>
  <c r="I258" i="1"/>
  <c r="J258" i="1" s="1"/>
  <c r="I58" i="1"/>
  <c r="J58" i="1" s="1"/>
  <c r="I39" i="1"/>
  <c r="J39" i="1" s="1"/>
  <c r="J20" i="1"/>
  <c r="J108" i="1"/>
  <c r="J245" i="1"/>
  <c r="J27" i="1"/>
  <c r="J64" i="1"/>
  <c r="I152" i="1"/>
  <c r="J152" i="1" s="1"/>
  <c r="I232" i="1"/>
  <c r="J232" i="1" s="1"/>
  <c r="I256" i="1"/>
  <c r="J256" i="1" s="1"/>
  <c r="I33" i="1"/>
  <c r="J33" i="1" s="1"/>
  <c r="I209" i="1"/>
  <c r="J209" i="1" s="1"/>
  <c r="I257" i="1"/>
  <c r="J257" i="1" s="1"/>
  <c r="I16" i="1"/>
  <c r="J16" i="1" s="1"/>
  <c r="J216" i="1"/>
  <c r="I238" i="1"/>
  <c r="J238" i="1" s="1"/>
  <c r="I231" i="1"/>
  <c r="J260" i="1"/>
  <c r="I83" i="1"/>
  <c r="J83" i="1" s="1"/>
  <c r="I263" i="1"/>
  <c r="J263" i="1" s="1"/>
  <c r="J18" i="1"/>
  <c r="I40" i="1"/>
  <c r="J40" i="1" s="1"/>
  <c r="I62" i="1"/>
  <c r="J62" i="1" s="1"/>
  <c r="I84" i="1"/>
  <c r="J84" i="1" s="1"/>
  <c r="I106" i="1"/>
  <c r="J106" i="1" s="1"/>
  <c r="J128" i="1"/>
  <c r="J150" i="1"/>
  <c r="J172" i="1"/>
  <c r="J194" i="1"/>
  <c r="J240" i="1"/>
  <c r="J264" i="1"/>
  <c r="I19" i="1"/>
  <c r="J19" i="1" s="1"/>
  <c r="I41" i="1"/>
  <c r="J41" i="1" s="1"/>
  <c r="J63" i="1"/>
  <c r="I85" i="1"/>
  <c r="J85" i="1" s="1"/>
  <c r="I107" i="1"/>
  <c r="J107" i="1" s="1"/>
  <c r="I129" i="1"/>
  <c r="J129" i="1" s="1"/>
  <c r="J151" i="1"/>
  <c r="J173" i="1"/>
  <c r="J195" i="1"/>
  <c r="I241" i="1"/>
  <c r="J241" i="1" s="1"/>
  <c r="J265" i="1"/>
  <c r="I86" i="1"/>
  <c r="J86" i="1" s="1"/>
  <c r="J13" i="1"/>
  <c r="I28" i="1"/>
  <c r="J28" i="1" s="1"/>
  <c r="J248" i="1"/>
  <c r="I29" i="1"/>
  <c r="J29" i="1" s="1"/>
  <c r="J249" i="1"/>
  <c r="I30" i="1"/>
  <c r="J30" i="1" s="1"/>
  <c r="I250" i="1"/>
  <c r="J250" i="1" s="1"/>
  <c r="I219" i="1"/>
  <c r="J219" i="1" s="1"/>
  <c r="I251" i="1"/>
  <c r="J251" i="1" s="1"/>
  <c r="J144" i="1"/>
  <c r="I252" i="1"/>
  <c r="J252" i="1" s="1"/>
  <c r="J188" i="1"/>
  <c r="J189" i="1"/>
  <c r="I254" i="1"/>
  <c r="J254" i="1" s="1"/>
  <c r="J9" i="1"/>
  <c r="I31" i="1"/>
  <c r="J31" i="1" s="1"/>
  <c r="I53" i="1"/>
  <c r="J53" i="1" s="1"/>
  <c r="J75" i="1"/>
  <c r="J97" i="1"/>
  <c r="J119" i="1"/>
  <c r="J163" i="1"/>
  <c r="J185" i="1"/>
  <c r="I207" i="1"/>
  <c r="J207" i="1" s="1"/>
  <c r="J231" i="1"/>
  <c r="J10" i="1"/>
  <c r="I32" i="1"/>
  <c r="J32" i="1" s="1"/>
  <c r="I76" i="1"/>
  <c r="J76" i="1" s="1"/>
  <c r="J98" i="1"/>
  <c r="J120" i="1"/>
  <c r="J164" i="1"/>
  <c r="I208" i="1"/>
  <c r="J208" i="1" s="1"/>
  <c r="I233" i="1"/>
  <c r="J233" i="1" s="1"/>
  <c r="I11" i="1"/>
  <c r="J11" i="1" s="1"/>
  <c r="J122" i="1"/>
  <c r="I218" i="1"/>
  <c r="J218" i="1" s="1"/>
  <c r="J166" i="1"/>
  <c r="I234" i="1"/>
  <c r="J234" i="1" s="1"/>
  <c r="J35" i="1"/>
  <c r="I101" i="1"/>
  <c r="J101" i="1" s="1"/>
  <c r="I167" i="1"/>
  <c r="J167" i="1" s="1"/>
  <c r="J80" i="1"/>
  <c r="I102" i="1"/>
  <c r="J102" i="1" s="1"/>
  <c r="I124" i="1"/>
  <c r="J124" i="1" s="1"/>
  <c r="I146" i="1"/>
  <c r="J146" i="1" s="1"/>
  <c r="I168" i="1"/>
  <c r="J168" i="1" s="1"/>
  <c r="I190" i="1"/>
  <c r="J190" i="1" s="1"/>
  <c r="I214" i="1"/>
  <c r="J214" i="1" s="1"/>
  <c r="J236" i="1"/>
  <c r="I142" i="1"/>
  <c r="J142" i="1" s="1"/>
  <c r="I187" i="1"/>
  <c r="J187" i="1" s="1"/>
  <c r="J78" i="1"/>
  <c r="J210" i="1"/>
  <c r="I123" i="1"/>
  <c r="J123" i="1" s="1"/>
  <c r="I235" i="1"/>
  <c r="J235" i="1" s="1"/>
  <c r="I36" i="1"/>
  <c r="J36" i="1" s="1"/>
  <c r="I15" i="1"/>
  <c r="J15" i="1" s="1"/>
  <c r="I37" i="1"/>
  <c r="J37" i="1" s="1"/>
  <c r="I59" i="1"/>
  <c r="J59" i="1" s="1"/>
  <c r="I81" i="1"/>
  <c r="J81" i="1" s="1"/>
  <c r="I103" i="1"/>
  <c r="J103" i="1" s="1"/>
  <c r="I125" i="1"/>
  <c r="J125" i="1" s="1"/>
  <c r="I147" i="1"/>
  <c r="J147" i="1" s="1"/>
  <c r="I169" i="1"/>
  <c r="J169" i="1" s="1"/>
  <c r="I191" i="1"/>
  <c r="J191" i="1" s="1"/>
  <c r="J215" i="1"/>
  <c r="I237" i="1"/>
  <c r="J237" i="1" s="1"/>
  <c r="I261" i="1"/>
  <c r="J261" i="1" s="1"/>
  <c r="I143" i="1"/>
  <c r="J143" i="1" s="1"/>
  <c r="J34" i="1"/>
  <c r="I100" i="1"/>
  <c r="J100" i="1" s="1"/>
  <c r="J79" i="1"/>
  <c r="I145" i="1"/>
  <c r="J145" i="1" s="1"/>
  <c r="I213" i="1"/>
  <c r="J213" i="1" s="1"/>
  <c r="I141" i="1"/>
  <c r="J141" i="1" s="1"/>
  <c r="J14" i="1"/>
  <c r="I38" i="1"/>
  <c r="J38" i="1" s="1"/>
  <c r="I60" i="1"/>
  <c r="J60" i="1" s="1"/>
  <c r="I82" i="1"/>
  <c r="J82" i="1" s="1"/>
  <c r="I104" i="1"/>
  <c r="J104" i="1" s="1"/>
  <c r="I126" i="1"/>
  <c r="J126" i="1" s="1"/>
  <c r="I148" i="1"/>
  <c r="J148" i="1" s="1"/>
  <c r="I170" i="1"/>
  <c r="J170" i="1" s="1"/>
  <c r="I192" i="1"/>
  <c r="J192" i="1" s="1"/>
  <c r="I262" i="1"/>
  <c r="J262" i="1" s="1"/>
  <c r="I99" i="1"/>
  <c r="J99" i="1" s="1"/>
  <c r="I253" i="1"/>
  <c r="J253" i="1" s="1"/>
  <c r="I186" i="1"/>
  <c r="J186" i="1" s="1"/>
  <c r="E270" i="1"/>
  <c r="I49" i="1"/>
  <c r="J49" i="1" s="1"/>
  <c r="I71" i="1"/>
  <c r="J71" i="1" s="1"/>
  <c r="I93" i="1"/>
  <c r="J93" i="1" s="1"/>
  <c r="I115" i="1"/>
  <c r="J115" i="1" s="1"/>
  <c r="I137" i="1"/>
  <c r="J137" i="1" s="1"/>
  <c r="I159" i="1"/>
  <c r="J159" i="1" s="1"/>
  <c r="I181" i="1"/>
  <c r="J181" i="1" s="1"/>
  <c r="I203" i="1"/>
  <c r="J203" i="1" s="1"/>
  <c r="I227" i="1"/>
  <c r="J227" i="1" s="1"/>
  <c r="I50" i="1"/>
  <c r="J50" i="1" s="1"/>
  <c r="I72" i="1"/>
  <c r="J72" i="1" s="1"/>
  <c r="I94" i="1"/>
  <c r="J94" i="1" s="1"/>
  <c r="I116" i="1"/>
  <c r="J116" i="1" s="1"/>
  <c r="I138" i="1"/>
  <c r="J138" i="1" s="1"/>
  <c r="I160" i="1"/>
  <c r="J160" i="1" s="1"/>
  <c r="I182" i="1"/>
  <c r="J182" i="1" s="1"/>
  <c r="I204" i="1"/>
  <c r="J204" i="1" s="1"/>
  <c r="I228" i="1"/>
  <c r="J228" i="1" s="1"/>
  <c r="I51" i="1"/>
  <c r="J51" i="1" s="1"/>
  <c r="I73" i="1"/>
  <c r="J73" i="1" s="1"/>
  <c r="I95" i="1"/>
  <c r="J95" i="1" s="1"/>
  <c r="I117" i="1"/>
  <c r="J117" i="1" s="1"/>
  <c r="I139" i="1"/>
  <c r="J139" i="1" s="1"/>
  <c r="I161" i="1"/>
  <c r="J161" i="1" s="1"/>
  <c r="I183" i="1"/>
  <c r="J183" i="1" s="1"/>
  <c r="I205" i="1"/>
  <c r="J205" i="1" s="1"/>
  <c r="I229" i="1"/>
  <c r="J229" i="1" s="1"/>
  <c r="I8" i="1"/>
  <c r="J8" i="1" s="1"/>
  <c r="I52" i="1"/>
  <c r="J52" i="1" s="1"/>
  <c r="I74" i="1"/>
  <c r="J74" i="1" s="1"/>
  <c r="I96" i="1"/>
  <c r="J96" i="1" s="1"/>
  <c r="I118" i="1"/>
  <c r="J118" i="1" s="1"/>
  <c r="I162" i="1"/>
  <c r="J162" i="1" s="1"/>
  <c r="I184" i="1"/>
  <c r="J184" i="1" s="1"/>
  <c r="I206" i="1"/>
  <c r="J206" i="1" s="1"/>
  <c r="I230" i="1"/>
  <c r="J230" i="1" s="1"/>
  <c r="I174" i="1"/>
  <c r="J174" i="1" s="1"/>
  <c r="I196" i="1"/>
  <c r="J196" i="1" s="1"/>
  <c r="I220" i="1"/>
  <c r="J220" i="1" s="1"/>
  <c r="I242" i="1"/>
  <c r="J242" i="1" s="1"/>
  <c r="I21" i="1"/>
  <c r="J21" i="1" s="1"/>
  <c r="I43" i="1"/>
  <c r="J43" i="1" s="1"/>
  <c r="I65" i="1"/>
  <c r="J65" i="1" s="1"/>
  <c r="I87" i="1"/>
  <c r="J87" i="1" s="1"/>
  <c r="I109" i="1"/>
  <c r="J109" i="1" s="1"/>
  <c r="I131" i="1"/>
  <c r="J131" i="1" s="1"/>
  <c r="I153" i="1"/>
  <c r="J153" i="1" s="1"/>
  <c r="I175" i="1"/>
  <c r="J175" i="1" s="1"/>
  <c r="I197" i="1"/>
  <c r="J197" i="1" s="1"/>
  <c r="I221" i="1"/>
  <c r="J221" i="1" s="1"/>
  <c r="I243" i="1"/>
  <c r="J243" i="1" s="1"/>
  <c r="I22" i="1"/>
  <c r="J22" i="1" s="1"/>
  <c r="I44" i="1"/>
  <c r="J44" i="1" s="1"/>
  <c r="I66" i="1"/>
  <c r="J66" i="1" s="1"/>
  <c r="I88" i="1"/>
  <c r="J88" i="1" s="1"/>
  <c r="I110" i="1"/>
  <c r="J110" i="1" s="1"/>
  <c r="I132" i="1"/>
  <c r="J132" i="1" s="1"/>
  <c r="I154" i="1"/>
  <c r="J154" i="1" s="1"/>
  <c r="I176" i="1"/>
  <c r="J176" i="1" s="1"/>
  <c r="I198" i="1"/>
  <c r="J198" i="1" s="1"/>
  <c r="I222" i="1"/>
  <c r="J222" i="1" s="1"/>
  <c r="I244" i="1"/>
  <c r="J244" i="1" s="1"/>
  <c r="I23" i="1"/>
  <c r="J23" i="1" s="1"/>
  <c r="I45" i="1"/>
  <c r="J45" i="1" s="1"/>
  <c r="I67" i="1"/>
  <c r="J67" i="1" s="1"/>
  <c r="I89" i="1"/>
  <c r="J89" i="1" s="1"/>
  <c r="I111" i="1"/>
  <c r="J111" i="1" s="1"/>
  <c r="I133" i="1"/>
  <c r="J133" i="1" s="1"/>
  <c r="I155" i="1"/>
  <c r="J155" i="1" s="1"/>
  <c r="I177" i="1"/>
  <c r="J177" i="1" s="1"/>
  <c r="I199" i="1"/>
  <c r="J199" i="1" s="1"/>
  <c r="I223" i="1"/>
  <c r="J223" i="1" s="1"/>
  <c r="I24" i="1"/>
  <c r="J24" i="1" s="1"/>
  <c r="I46" i="1"/>
  <c r="J46" i="1" s="1"/>
  <c r="I68" i="1"/>
  <c r="J68" i="1" s="1"/>
  <c r="I90" i="1"/>
  <c r="J90" i="1" s="1"/>
  <c r="I112" i="1"/>
  <c r="J112" i="1" s="1"/>
  <c r="I134" i="1"/>
  <c r="J134" i="1" s="1"/>
  <c r="I156" i="1"/>
  <c r="J156" i="1" s="1"/>
  <c r="I178" i="1"/>
  <c r="J178" i="1" s="1"/>
  <c r="I200" i="1"/>
  <c r="J200" i="1" s="1"/>
  <c r="I224" i="1"/>
  <c r="J224" i="1" s="1"/>
  <c r="I25" i="1"/>
  <c r="J25" i="1" s="1"/>
  <c r="I47" i="1"/>
  <c r="J47" i="1" s="1"/>
  <c r="I69" i="1"/>
  <c r="J69" i="1" s="1"/>
  <c r="I91" i="1"/>
  <c r="J91" i="1" s="1"/>
  <c r="I113" i="1"/>
  <c r="J113" i="1" s="1"/>
  <c r="I135" i="1"/>
  <c r="J135" i="1" s="1"/>
  <c r="I157" i="1"/>
  <c r="J157" i="1" s="1"/>
  <c r="I179" i="1"/>
  <c r="J179" i="1" s="1"/>
  <c r="I201" i="1"/>
  <c r="J201" i="1" s="1"/>
  <c r="I225" i="1"/>
  <c r="J225" i="1" s="1"/>
  <c r="I48" i="1"/>
  <c r="J48" i="1" s="1"/>
  <c r="I70" i="1"/>
  <c r="J70" i="1" s="1"/>
  <c r="I92" i="1"/>
  <c r="J92" i="1" s="1"/>
  <c r="I114" i="1"/>
  <c r="J114" i="1" s="1"/>
  <c r="I136" i="1"/>
  <c r="J136" i="1" s="1"/>
  <c r="I158" i="1"/>
  <c r="J158" i="1" s="1"/>
  <c r="I180" i="1"/>
  <c r="J180" i="1" s="1"/>
  <c r="I202" i="1"/>
  <c r="J202" i="1" s="1"/>
  <c r="I226" i="1"/>
  <c r="J226" i="1" s="1"/>
  <c r="J7" i="1"/>
  <c r="G270" i="1"/>
  <c r="J270" i="1" l="1"/>
  <c r="I270" i="1"/>
</calcChain>
</file>

<file path=xl/sharedStrings.xml><?xml version="1.0" encoding="utf-8"?>
<sst xmlns="http://schemas.openxmlformats.org/spreadsheetml/2006/main" count="571" uniqueCount="304">
  <si>
    <t>Total FY26 TSEF</t>
  </si>
  <si>
    <t>Total FY27 TSEF</t>
  </si>
  <si>
    <t>FY26 TSE</t>
  </si>
  <si>
    <t>FY26 LEARNS</t>
  </si>
  <si>
    <t>plus Learns Sal</t>
  </si>
  <si>
    <t>avg ADM</t>
  </si>
  <si>
    <t>Salary Funding</t>
  </si>
  <si>
    <t>HAAS HALL ACADEMY</t>
  </si>
  <si>
    <t>COLLEGE PREPARATORY ACADEMIES OF ARKANSAS</t>
  </si>
  <si>
    <t>BENTONVILLE SCHOOL DISTRICT</t>
  </si>
  <si>
    <t>SCHOOL FOR ADVANCED STUDIES</t>
  </si>
  <si>
    <t>VALLEY VIEW SCHOOL DISTRICT</t>
  </si>
  <si>
    <t>INSTITUTE FOR CREATIVE ARTS</t>
  </si>
  <si>
    <t>ACADEMICS PLUS</t>
  </si>
  <si>
    <t>PEA RIDGE SCHOOL DISTRICT</t>
  </si>
  <si>
    <t>FARMINGTON SCHOOL DISTRICT</t>
  </si>
  <si>
    <t>GREENWOOD SCHOOL DISTRICT</t>
  </si>
  <si>
    <t>BROOKLAND SCHOOL DISTRICT</t>
  </si>
  <si>
    <t>HARMONY GROVE SCH DIST(SALINE)</t>
  </si>
  <si>
    <t>BENTON SCHOOL DISTRICT</t>
  </si>
  <si>
    <t>FAYETTEVILLE SCHOOL DISTRICT</t>
  </si>
  <si>
    <t>GREENBRIER SCHOOL DISTRICT</t>
  </si>
  <si>
    <t>POTTSVILLE SCHOOL DISTRICT</t>
  </si>
  <si>
    <t>AR ARTS ACADEMY</t>
  </si>
  <si>
    <t>PARKERS CHAPEL SCHOOL DIST.</t>
  </si>
  <si>
    <t>GENOA CENTRAL SCHOOL DISTRICT</t>
  </si>
  <si>
    <t>PRAIRIE GROVE SCHOOL DISTRICT</t>
  </si>
  <si>
    <t>GRAVETTE SCHOOL DISTRICT</t>
  </si>
  <si>
    <t>EMERSON-TAYLOR-BRADLEY SCHOOL DISTRICT</t>
  </si>
  <si>
    <t>BAUXITE SCHOOL DISTRICT</t>
  </si>
  <si>
    <t>SOUTH SIDE SCH DIST(VANBUREN)</t>
  </si>
  <si>
    <t>ELKINS SCHOOL DISTRICT</t>
  </si>
  <si>
    <t>PINECREST</t>
  </si>
  <si>
    <t>VILONIA SCHOOL DISTRICT</t>
  </si>
  <si>
    <t>LAKESIDE SCHOOL DIST(GARLAND)</t>
  </si>
  <si>
    <t>SHERIDAN SCHOOL DISTRICT</t>
  </si>
  <si>
    <t>CABOT SCHOOL DISTRICT</t>
  </si>
  <si>
    <t>PREMIER HIGH OF AR</t>
  </si>
  <si>
    <t>CHARLESTON SCHOOL DISTRICT</t>
  </si>
  <si>
    <t>POYEN SCHOOL DISTRICT</t>
  </si>
  <si>
    <t>OUACHITA SCHOOL DISTRICT</t>
  </si>
  <si>
    <t>HARMONY GROVE SCHOOL DISTRICT (OUACHITA)</t>
  </si>
  <si>
    <t>MOUNTAIN HOME SCHOOL DISTRICT</t>
  </si>
  <si>
    <t>GREENE COUNTY TECH SCHOOL DISTRICT</t>
  </si>
  <si>
    <t>ARMOREL SCHOOL DISTRICT</t>
  </si>
  <si>
    <t>WEST FORK SCHOOL DISTRICT</t>
  </si>
  <si>
    <t>ARKANSAS CONNECTIONS ACADEMY</t>
  </si>
  <si>
    <t>VALLEY SPRINGS SCHOOL DISTRICT</t>
  </si>
  <si>
    <t>MAGNET COVE SCHOOL DIST.</t>
  </si>
  <si>
    <t>PULASKI COUNTY SPECIAL SCHOOL DISTRICT</t>
  </si>
  <si>
    <t>LAVACA SCHOOL DISTRICT</t>
  </si>
  <si>
    <t>MELBOURNE SCHOOL DISTRICT</t>
  </si>
  <si>
    <t>MANILA SCHOOL DISTRICT</t>
  </si>
  <si>
    <t>BRYANT SCHOOL DISTRICT</t>
  </si>
  <si>
    <t>SMACKOVER SCHOOL DISTRICT</t>
  </si>
  <si>
    <t>QUITMAN SCHOOL DISTRICT</t>
  </si>
  <si>
    <t>WESTSIDE CONS. SCH DIST(CRAIGH</t>
  </si>
  <si>
    <t>SCRANTON SCHOOL DISTRICT</t>
  </si>
  <si>
    <t>HEBER SPRINGS SCHOOL DISTRICT</t>
  </si>
  <si>
    <t>WOODLAWN SCHOOL DISTRICT</t>
  </si>
  <si>
    <t>SEARCY SCHOOL DISTRICT</t>
  </si>
  <si>
    <t>ALMA SCHOOL DISTRICT</t>
  </si>
  <si>
    <t>ROGERS SCHOOL DISTRICT</t>
  </si>
  <si>
    <t>NEMO VISTA SCHOOL DISTRICT</t>
  </si>
  <si>
    <t>MONTICELLO SCHOOL DISTRICT</t>
  </si>
  <si>
    <t>CONWAY SCHOOL DISTRICT</t>
  </si>
  <si>
    <t>SOUTHSIDE SCHOOL DISTRICT (INDEPENDENCE)</t>
  </si>
  <si>
    <t>IMBODEN AREA</t>
  </si>
  <si>
    <t>MAYFLOWER SCHOOL DISTRICT</t>
  </si>
  <si>
    <t>MIDLAND SCHOOL DISTRICT</t>
  </si>
  <si>
    <t>BERGMAN SCHOOL DISTRICT</t>
  </si>
  <si>
    <t>HARRISON SCHOOL DISTRICT</t>
  </si>
  <si>
    <t>EUREKA SPRINGS SCHOOL DISTRICT</t>
  </si>
  <si>
    <t>WONDERVIEW SCHOOL DISTRICT</t>
  </si>
  <si>
    <t>FOUNTAIN LAKE SCHOOL DISTRICT</t>
  </si>
  <si>
    <t>DEWITT SCHOOL DISTRICT</t>
  </si>
  <si>
    <t>BAY SCHOOL DISTRICT</t>
  </si>
  <si>
    <t>SPRING HILL SCHOOL DISTRICT</t>
  </si>
  <si>
    <t>GLEN ROSE SCHOOL DISTRICT</t>
  </si>
  <si>
    <t>STUTTGART SCHOOL DISTRICT</t>
  </si>
  <si>
    <t>GENTRY SCHOOL DISTRICT</t>
  </si>
  <si>
    <t>RIVERSIDE SCHOOL DISTRICT</t>
  </si>
  <si>
    <t>WHITE HALL SCHOOL DISTRICT</t>
  </si>
  <si>
    <t>LAWRENCE COUNTY SCHOOL DISTRICT</t>
  </si>
  <si>
    <t>BEEBE SCHOOL DISTRICT</t>
  </si>
  <si>
    <t>LONOKE SCHOOL DISTRICT</t>
  </si>
  <si>
    <t>JASPER SCHOOL DISTRICT</t>
  </si>
  <si>
    <t>RUSSELLVILLE SCHOOL DISTRICT</t>
  </si>
  <si>
    <t>PANGBURN SCHOOL DISTRICT</t>
  </si>
  <si>
    <t>ARKADELPHIA SCHOOL DISTRICT</t>
  </si>
  <si>
    <t>VAN BUREN SCHOOL DISTRICT</t>
  </si>
  <si>
    <t>WYNNE SCHOOL DISTRICT</t>
  </si>
  <si>
    <t>OZARK SCHOOL DISTRICT</t>
  </si>
  <si>
    <t>MARMADUKE SCHOOL DISTRICT</t>
  </si>
  <si>
    <t>PERRYVILLE SCHOOL DISTRICT</t>
  </si>
  <si>
    <t>MENA SCHOOL DISTRICT</t>
  </si>
  <si>
    <t>ARKANSAS EXECUTIVE PREP ACADEMY</t>
  </si>
  <si>
    <t>ARKANSAS OUTDOOR ACADEMY</t>
  </si>
  <si>
    <t>COTTER SCHOOL DISTRICT</t>
  </si>
  <si>
    <t>NORFORK SCHOOL DISTRICT</t>
  </si>
  <si>
    <t>BUFFALO IS. CENTRAL SCH. DIST.</t>
  </si>
  <si>
    <t>DOVER SCHOOL DISTRICT</t>
  </si>
  <si>
    <t>CLINTON SCHOOL DISTRICT</t>
  </si>
  <si>
    <t>CLEVELAND COUNTY SCHOOL DISTRICT</t>
  </si>
  <si>
    <t>SOUTH CONWAY COUNTY SCHOOL DISTRICT</t>
  </si>
  <si>
    <t>GUY-PERKINS SCHOOL DISTRICT</t>
  </si>
  <si>
    <t>COUNTY LINE SCHOOL DISTRICT</t>
  </si>
  <si>
    <t>PARAGOULD SCHOOL DISTRICT</t>
  </si>
  <si>
    <t>CALICO ROCK SCHOOL DISTRICT</t>
  </si>
  <si>
    <t>HUNTSVILLE SCHOOL DISTRICT</t>
  </si>
  <si>
    <t>JUNCTION CITY SCHOOL DISTRICT</t>
  </si>
  <si>
    <t>LINCOLN SCHOOL DISTRICT</t>
  </si>
  <si>
    <t>WHITE CO. CENTRAL SCHOOL DIST.</t>
  </si>
  <si>
    <t>ACADEMIES OF MATH AND SCIENCE</t>
  </si>
  <si>
    <t>HAMBURG SCHOOL DISTRICT</t>
  </si>
  <si>
    <t>SILOAM SPRINGS SCHOOL DISTRICT</t>
  </si>
  <si>
    <t>CONCORD SCHOOL DISTRICT</t>
  </si>
  <si>
    <t>MT. VERNON/ENOLA SCHOOL DISTRICT</t>
  </si>
  <si>
    <t>LAKE HAMILTON SCHOOL DISTRICT</t>
  </si>
  <si>
    <t>LAMAR SCHOOL DISTRICT</t>
  </si>
  <si>
    <t>SLOAN-HENDRIX SCHOOL DISTRICT</t>
  </si>
  <si>
    <t>CARLISLE SCHOOL DISTRICT</t>
  </si>
  <si>
    <t>FOUKE SCHOOL DISTRICT</t>
  </si>
  <si>
    <t>TEXARKANA SCHOOL DISTRICT</t>
  </si>
  <si>
    <t>HACKETT SCHOOL DISTRICT</t>
  </si>
  <si>
    <t>EL DORADO SCHOOL DISTRICT</t>
  </si>
  <si>
    <t>BALD KNOB SCHOOL DISTRICT</t>
  </si>
  <si>
    <t>LISA ACADEMY</t>
  </si>
  <si>
    <t>ALPENA SCHOOL DISTRICT</t>
  </si>
  <si>
    <t>WARREN SCHOOL DISTRICT</t>
  </si>
  <si>
    <t>WEST SIDE SCHOOL DIST(CLEBURNE</t>
  </si>
  <si>
    <t>CEDARVILLE SCHOOL DISTRICT</t>
  </si>
  <si>
    <t>MULBERRY SCHOOL DISTRICT</t>
  </si>
  <si>
    <t>MAMMOTH SPRING SCHOOL DISTRICT</t>
  </si>
  <si>
    <t>SALEM SCHOOL DISTRICT</t>
  </si>
  <si>
    <t>CUTTER-MORNING STAR SCHOOL DISTRICT</t>
  </si>
  <si>
    <t>JESSIEVILLE SCHOOL DISTRICT</t>
  </si>
  <si>
    <t>NASHVILLE SCHOOL DISTRICT</t>
  </si>
  <si>
    <t>BATESVILLE SCHOOL DISTRICT</t>
  </si>
  <si>
    <t>IZARD COUNTY CONSOLIDATED SCHOOL DISTRICT</t>
  </si>
  <si>
    <t>BOONEVILLE SCHOOL DISTRICT</t>
  </si>
  <si>
    <t>MAGAZINE SCHOOL DISTRICT</t>
  </si>
  <si>
    <t>ENGLAND SCHOOL DISTRICT</t>
  </si>
  <si>
    <t>BEARDEN SCHOOL DISTRICT</t>
  </si>
  <si>
    <t>EAST END SCHOOL DISTRICT</t>
  </si>
  <si>
    <t>ATKINS SCHOOL DISTRICT</t>
  </si>
  <si>
    <t>DES ARC SCHOOL DISTRICT</t>
  </si>
  <si>
    <t>LITTLE ROCK SCHOOL DISTRICT</t>
  </si>
  <si>
    <t>SEARCY COUNTY SCHOOL DISTRICT</t>
  </si>
  <si>
    <t>MANSFIELD SCHOOL DISTRICT</t>
  </si>
  <si>
    <t>MOUNTAIN VIEW SCHOOL DISTRICT</t>
  </si>
  <si>
    <t>GREENLAND SCHOOL DISTRICT</t>
  </si>
  <si>
    <t>ROSE BUD SCHOOL DISTRICT</t>
  </si>
  <si>
    <t>MCCRORY SCHOOL DISTRICT</t>
  </si>
  <si>
    <t>GARFIELD SCHOLARS' ACADEMY</t>
  </si>
  <si>
    <t>ARKANSAS VIRTUAL ACADEMY</t>
  </si>
  <si>
    <t>IOTA</t>
  </si>
  <si>
    <t>FUTURE SCHOOL OF FS</t>
  </si>
  <si>
    <t>BERRYVILLE SCHOOL DISTRICT</t>
  </si>
  <si>
    <t>CROSS COUNTY SCHOOL DISTRICT</t>
  </si>
  <si>
    <t>BISMARCK SCHOOL DISTRICT</t>
  </si>
  <si>
    <t>CEDAR RIDGE SCHOOL DISTRICT</t>
  </si>
  <si>
    <t>JACKSON CO. SCHOOL DISTRICT</t>
  </si>
  <si>
    <t>FOREMAN SCHOOL DISTRICT</t>
  </si>
  <si>
    <t>FLIPPIN SCHOOL DISTRICT</t>
  </si>
  <si>
    <t>KIRBY SCHOOL DISTRICT</t>
  </si>
  <si>
    <t>EAST POINSETT CO. SCHOOL DIST.</t>
  </si>
  <si>
    <t>HECTOR SCHOOL DISTRICT</t>
  </si>
  <si>
    <t>MAYNARD SCHOOL DISTRICT</t>
  </si>
  <si>
    <t>OZARK MOUNTAIN SCHOOL DISTRICT</t>
  </si>
  <si>
    <t>HIGHLAND SCHOOL DISTRICT</t>
  </si>
  <si>
    <t>DARDANELLE SCHOOL DISTRICT</t>
  </si>
  <si>
    <t>MAGNOLIA SCHOOL DISTRICT</t>
  </si>
  <si>
    <t>JONESBORO SCHOOL DISTRICT</t>
  </si>
  <si>
    <t>MOUNTAINBURG SCHOOL DISTRICT</t>
  </si>
  <si>
    <t>DREW CENTRAL SCHOOL DISTRICT</t>
  </si>
  <si>
    <t>VIOLA SCHOOL DISTRICT</t>
  </si>
  <si>
    <t>WESTSIDE SCHOOL DIST(JOHNSON)</t>
  </si>
  <si>
    <t>ASHDOWN SCHOOL DISTRICT</t>
  </si>
  <si>
    <t>PARIS SCHOOL DISTRICT</t>
  </si>
  <si>
    <t>YELLVILLE-SUMMIT SCHOOL DIST.</t>
  </si>
  <si>
    <t>MOUNT IDA SCHOOL DISTRICT</t>
  </si>
  <si>
    <t>SOUTH PIKE COUNTY SCHOOL DISTRICT</t>
  </si>
  <si>
    <t>HARRISBURG SCHOOL DISTRICT</t>
  </si>
  <si>
    <t>JACKSONVILLE NORTH PULASKI SCHOOL DISTRICT</t>
  </si>
  <si>
    <t>WESTWIND SCHOOL FOR PERFORMING ARTS</t>
  </si>
  <si>
    <t>CROSSETT SCHOOL DISTRICT</t>
  </si>
  <si>
    <t>HAMPTON SCHOOL DISTRICT</t>
  </si>
  <si>
    <t>PIGGOTT SCHOOL DISTRICT</t>
  </si>
  <si>
    <t>WEST MEMPHIS SCHOOL DISTRICT</t>
  </si>
  <si>
    <t>MCGEHEE SCHOOL DISTRICT</t>
  </si>
  <si>
    <t>HOXIE SCHOOL DISTRICT</t>
  </si>
  <si>
    <t>DEER/MT. JUDEA SCHOOL DISTRICT</t>
  </si>
  <si>
    <t>CENTERPOINT SCHOOL DISTRICT</t>
  </si>
  <si>
    <t>OUACHITA RIVER SCHOOL DISTRICT</t>
  </si>
  <si>
    <t>N. LITTLE ROCK SCHOOL DISTRICT</t>
  </si>
  <si>
    <t>POCAHONTAS SCHOOL DISTRICT</t>
  </si>
  <si>
    <t>SPRINGDALE SCHOOL DISTRICT</t>
  </si>
  <si>
    <t>OMAHA SCHOOL DISTRICT</t>
  </si>
  <si>
    <t>NETTLETON SCHOOL DISTRICT</t>
  </si>
  <si>
    <t>MALVERN SCHOOL DISTRICT</t>
  </si>
  <si>
    <t>CLARKSVILLE SCHOOL DISTRICT</t>
  </si>
  <si>
    <t>SO. MISS. COUNTY SCHOOL DIST.</t>
  </si>
  <si>
    <t>PRESCOTT SCHOOL DISTRICT</t>
  </si>
  <si>
    <t>NEVADA SCHOOL DISTRICT</t>
  </si>
  <si>
    <t>MARKED TREE SCHOOL DISTRICT</t>
  </si>
  <si>
    <t>DANVILLE SCHOOL DISTRICT</t>
  </si>
  <si>
    <t>ARKANSAS LIGHTHOUSE ACADEMIES</t>
  </si>
  <si>
    <t>RECTOR SCHOOL DISTRICT</t>
  </si>
  <si>
    <t>FORDYCE SCHOOL DISTRICT</t>
  </si>
  <si>
    <t>STAR CITY SCHOOL DISTRICT</t>
  </si>
  <si>
    <t>GOSNELL SCHOOL DISTRICT</t>
  </si>
  <si>
    <t>COSSATOT RIVER SCHOOL DISTRICT</t>
  </si>
  <si>
    <t>FORT SMITH SCHOOL DISTRICT</t>
  </si>
  <si>
    <t>CORNING SCHOOL DISTRICT</t>
  </si>
  <si>
    <t>DUMAS SCHOOL DISTRICT</t>
  </si>
  <si>
    <t>CAMDEN FAIRVIEW SCHOOL DISTRICT</t>
  </si>
  <si>
    <t>WALDRON SCHOOL DISTRICT</t>
  </si>
  <si>
    <t>CAVE CITY SCHOOL DISTRICT</t>
  </si>
  <si>
    <t>BRADFORD SCHOOL DISTRICT</t>
  </si>
  <si>
    <t>ESTEM</t>
  </si>
  <si>
    <t>DECATUR SCHOOL DISTRICT</t>
  </si>
  <si>
    <t>LEAD HILL SCHOOL DISTRICT</t>
  </si>
  <si>
    <t>GURDON SCHOOL DISTRICT</t>
  </si>
  <si>
    <t>NEWPORT SCHOOL DISTRICT</t>
  </si>
  <si>
    <t>FRIENDSHIP ASPIRE ACADEMIES</t>
  </si>
  <si>
    <t>MARION SCHOOL DISTRICT</t>
  </si>
  <si>
    <t>BLYTHEVILLE SCHOOL DISTRICT</t>
  </si>
  <si>
    <t>BRINKLEY SCHOOL DISTRICT</t>
  </si>
  <si>
    <t>SHIRLEY SCHOOL DISTRICT</t>
  </si>
  <si>
    <t>HAZEN SCHOOL DISTRICT</t>
  </si>
  <si>
    <t>TWO RIVERS SCHOOL DISTRICT</t>
  </si>
  <si>
    <t>RIVERVIEW SCHOOL DISTRICT</t>
  </si>
  <si>
    <t>MOUNTAIN PINE SCHOOL DISTRICT</t>
  </si>
  <si>
    <t>HOPE SCHOOL DISTRICT</t>
  </si>
  <si>
    <t>LAKESIDE SCHOOL DIST(CHICOT)</t>
  </si>
  <si>
    <t>WATSON CHAPEL SCHOOL DISTRICT</t>
  </si>
  <si>
    <t>DEQUEEN SCHOOL DISTRICT</t>
  </si>
  <si>
    <t>GRADUATE ARKANSAS</t>
  </si>
  <si>
    <t>GREEN FOREST SCHOOL DISTRICT</t>
  </si>
  <si>
    <t>MINERAL SPRINGS SCHOOL DISTRICT</t>
  </si>
  <si>
    <t>CADDO HILLS SCHOOL DISTRICT</t>
  </si>
  <si>
    <t>PALESTINE-WHEATLEY SCH. DIST.</t>
  </si>
  <si>
    <t>HILLCREST SCHOOL DISTRICT</t>
  </si>
  <si>
    <t>BARTON-LEXA SCHOOL DISTRICT</t>
  </si>
  <si>
    <t>HORATIO SCHOOL DISTRICT</t>
  </si>
  <si>
    <t>DIERKS SCHOOL DISTRICT</t>
  </si>
  <si>
    <t>LAFAYETTE COUNTY SCHOOL DISTRICT</t>
  </si>
  <si>
    <t>AUGUSTA SCHOOL DISTRICT</t>
  </si>
  <si>
    <t>KIPP DELTA</t>
  </si>
  <si>
    <t>BLEVINS SCHOOL DISTRICT</t>
  </si>
  <si>
    <t>OSCEOLA SCHOOL DISTRICT</t>
  </si>
  <si>
    <t>LEE COUNTY SCHOOL DISTRICT</t>
  </si>
  <si>
    <t>PINE BLUFF SCHOOL DISTRICT</t>
  </si>
  <si>
    <t>CLARENDON SCHOOL DISTRICT</t>
  </si>
  <si>
    <t>WESTERN YELL CO. SCHOOL DIST.</t>
  </si>
  <si>
    <t>HERMITAGE SCHOOL DISTRICT</t>
  </si>
  <si>
    <t>HOT SPRINGS SCHOOL DISTRICT</t>
  </si>
  <si>
    <t>SCHOLARMADE ACHIEVEMENT PLACE</t>
  </si>
  <si>
    <t>DERMOTT SCHOOL DISTRICT</t>
  </si>
  <si>
    <t>EXALT ACADEMY</t>
  </si>
  <si>
    <t>EARLE SCHOOL DISTRICT</t>
  </si>
  <si>
    <t>FORREST CITY SCHOOL DISTRICT</t>
  </si>
  <si>
    <t>STRONG-HUTTIG SCHOOL DISTRICT</t>
  </si>
  <si>
    <t>TRUMANN SCHOOL DISTRICT</t>
  </si>
  <si>
    <t>HELENA/ W.HELENA SCHOOL DIST.</t>
  </si>
  <si>
    <t>MARVELL-ELAINE SCHOOL DISTRICT</t>
  </si>
  <si>
    <t>FY27 New</t>
  </si>
  <si>
    <t>Learns Funding</t>
  </si>
  <si>
    <t>FY26 3-qtr</t>
  </si>
  <si>
    <t>Funding Increase/</t>
  </si>
  <si>
    <t>(Decrease)</t>
  </si>
  <si>
    <t>RURAL SPECIAL SCHOOL DISTRICT</t>
  </si>
  <si>
    <t>TIMBO (STONE COUNTY) SCHOOL DISTRICT</t>
  </si>
  <si>
    <t>FY27 TSE FUNDING</t>
  </si>
  <si>
    <t>@ $100/ADM</t>
  </si>
  <si>
    <t>@ $85/ADM</t>
  </si>
  <si>
    <t>Funding @ $185/ADM</t>
  </si>
  <si>
    <t>@ $185/ADM</t>
  </si>
  <si>
    <t>TIMBO SCHOOL DISTRICT</t>
  </si>
  <si>
    <t>KIINGSTON SCHOOL DISTRICT</t>
  </si>
  <si>
    <t>UMPIRE SCHOOL DISTRICT</t>
  </si>
  <si>
    <t>FUTURE SCHOOL OF FORT SMITH</t>
  </si>
  <si>
    <t>SALARY FUND</t>
  </si>
  <si>
    <t>PREMIER HIGH SCHOOLS OF AR</t>
  </si>
  <si>
    <t>PINECREST ACADEMY ROSELAWN   (NEW)*</t>
  </si>
  <si>
    <t>ARKANSAS EXECUTIVE PREP HARRISON   (NEW)*</t>
  </si>
  <si>
    <t>ARKANSAS OUTDOOR ACADEMY   (NEW)*</t>
  </si>
  <si>
    <t>IOTA COMMUNITY SCHOOLS   (NEW)*</t>
  </si>
  <si>
    <t>*ADM is projected for new open-enrollment charter schools. Funding will initially be based on estimated enrollment and will be trued-up to 2026-27 three-quarter avg. ADM in the spring of 2027.</t>
  </si>
  <si>
    <t>Teacher Salary Equalization Funding (TSEF)</t>
  </si>
  <si>
    <t>Transitioning to LEARNS Salary Funding</t>
  </si>
  <si>
    <t>2026-2027 Projections</t>
  </si>
  <si>
    <t>2025-2026</t>
  </si>
  <si>
    <t>LEARNS</t>
  </si>
  <si>
    <t>Total TSEF plus</t>
  </si>
  <si>
    <t>LEARNS Sal</t>
  </si>
  <si>
    <t>2026-2027</t>
  </si>
  <si>
    <t>TSEF</t>
  </si>
  <si>
    <t>3-QTR</t>
  </si>
  <si>
    <t>TSE FUNDING</t>
  </si>
  <si>
    <t>SUPPL. LEARNS</t>
  </si>
  <si>
    <t>TOTAL TSEF PLUS</t>
  </si>
  <si>
    <t>LEARNS SAL &amp; SUPPL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</si>
</sst>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43" fontId="0" fillId="0" borderId="0" xfId="1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43" fontId="0" fillId="0" borderId="0" xfId="0" applyNumberFormat="1"/>
    <xf numFmtId="0" fontId="2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Fill="1"/>
    <xf numFmtId="0" fontId="0" fillId="0" borderId="1" xfId="0" applyBorder="1"/>
    <xf numFmtId="43" fontId="0" fillId="0" borderId="1" xfId="1" applyFont="1" applyBorder="1"/>
    <xf numFmtId="43" fontId="0" fillId="0" borderId="1" xfId="1" applyFont="1" applyFill="1" applyBorder="1"/>
    <xf numFmtId="43" fontId="0" fillId="2" borderId="1" xfId="1" applyFont="1" applyFill="1" applyBorder="1"/>
    <xf numFmtId="43" fontId="0" fillId="0" borderId="1" xfId="0" applyNumberFormat="1" applyBorder="1"/>
    <xf numFmtId="43" fontId="3" fillId="0" borderId="1" xfId="1" applyFont="1" applyBorder="1"/>
    <xf numFmtId="0" fontId="3" fillId="0" borderId="0" xfId="0" applyFont="1"/>
    <xf numFmtId="0" fontId="4" fillId="0" borderId="0" xfId="0" applyFont="1"/>
  </cellXfs>
  <cellStyles count="3">
    <cellStyle name="Comma" xfId="1" builtinId="3"/>
    <cellStyle name="Normal" xfId="0" builtinId="0"/>
    <cellStyle name="Normal 2" xfId="2" xr:uid="{2A50FA6A-300C-41E4-ACAD-65DBF2CA73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5-26/AMFFY26fundingfile.xlsx" TargetMode="External"/><Relationship Id="rId2" Type="http://schemas.openxmlformats.org/officeDocument/2006/relationships/externalLinkPath" Target="https://ardoe-my.sharepoint.com/personal/anita_freer_ade_arkansas_gov/Documents/Documents/School%20Funding/2025-26/AMFFY26fundingfile.xlsx" TargetMode="External"/><Relationship Id="rId1" Type="http://schemas.openxmlformats.org/officeDocument/2006/relationships/externalLinkPath" Target="/personal/anita_freer_ade_arkansas_gov/Documents/Documents/School%20Funding/2025-26/AMFFY26funding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TradSFFAPDBDA"/>
      <sheetName val="CharterLEAList"/>
      <sheetName val="CharterSFFAPD"/>
      <sheetName val="Letter3.30.26"/>
      <sheetName val="URTadj"/>
      <sheetName val="ALE"/>
      <sheetName val="ELL"/>
      <sheetName val="ESA"/>
      <sheetName val="DEF-SGF"/>
      <sheetName val="Isolated"/>
      <sheetName val="Isolated Notes"/>
      <sheetName val="TSEF"/>
      <sheetName val="Density-small district fund"/>
      <sheetName val="Enhanced Transportation"/>
      <sheetName val="CharterFacilities"/>
      <sheetName val="CFFeligibility2526"/>
      <sheetName val="Learns Salaries"/>
      <sheetName val="2024 assessment"/>
      <sheetName val="2023 assessment"/>
      <sheetName val="debt pmts from 1-1-05 file"/>
      <sheetName val="FY26 ADM"/>
      <sheetName val="FY25 ADM"/>
      <sheetName val="FY24 ADM"/>
      <sheetName val="FY23 ADM"/>
      <sheetName val="2526certifiedCN"/>
      <sheetName val="2425certifiedCN"/>
      <sheetName val="2324certifiedCN"/>
      <sheetName val="ESA Audit File"/>
      <sheetName val="2024 millage rates"/>
      <sheetName val="2023 millage rates"/>
      <sheetName val="2022 millage rates"/>
      <sheetName val="sq milage"/>
      <sheetName val="Vendor numbers"/>
      <sheetName val="Payments"/>
      <sheetName val="SAN_MSI_2020-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>
            <v>101</v>
          </cell>
          <cell r="B5" t="str">
            <v>DEWITT SCHOOL DISTRICT</v>
          </cell>
          <cell r="C5">
            <v>1077.5</v>
          </cell>
          <cell r="D5">
            <v>1076.4100000000001</v>
          </cell>
          <cell r="E5">
            <v>1073.97</v>
          </cell>
          <cell r="F5">
            <v>0</v>
          </cell>
          <cell r="G5">
            <v>1077.5</v>
          </cell>
          <cell r="H5">
            <v>1076.96</v>
          </cell>
          <cell r="I5">
            <v>1076.02</v>
          </cell>
          <cell r="J5">
            <v>0</v>
          </cell>
        </row>
        <row r="6">
          <cell r="A6">
            <v>104</v>
          </cell>
          <cell r="B6" t="str">
            <v>STUTTGART SCHOOL DISTRICT</v>
          </cell>
          <cell r="C6">
            <v>1497.45</v>
          </cell>
          <cell r="D6">
            <v>1510.44</v>
          </cell>
          <cell r="E6">
            <v>1501.44</v>
          </cell>
          <cell r="F6">
            <v>0</v>
          </cell>
          <cell r="G6">
            <v>1497.45</v>
          </cell>
          <cell r="H6">
            <v>1504.17</v>
          </cell>
          <cell r="I6">
            <v>1503.3</v>
          </cell>
          <cell r="J6">
            <v>0</v>
          </cell>
        </row>
        <row r="7">
          <cell r="A7">
            <v>201</v>
          </cell>
          <cell r="B7" t="str">
            <v>CROSSETT SCHOOL DISTRICT</v>
          </cell>
          <cell r="C7">
            <v>1387.1299999999999</v>
          </cell>
          <cell r="D7">
            <v>1388.27</v>
          </cell>
          <cell r="E7">
            <v>1379.73</v>
          </cell>
          <cell r="F7">
            <v>0</v>
          </cell>
          <cell r="G7">
            <v>1387.1299999999999</v>
          </cell>
          <cell r="H7">
            <v>1387.71</v>
          </cell>
          <cell r="I7">
            <v>1385.09</v>
          </cell>
          <cell r="J7">
            <v>0</v>
          </cell>
        </row>
        <row r="8">
          <cell r="A8">
            <v>203</v>
          </cell>
          <cell r="B8" t="str">
            <v>HAMBURG SCHOOL DISTRICT</v>
          </cell>
          <cell r="C8">
            <v>1558.68</v>
          </cell>
          <cell r="D8">
            <v>1548.06</v>
          </cell>
          <cell r="E8">
            <v>1529.16</v>
          </cell>
          <cell r="F8">
            <v>0</v>
          </cell>
          <cell r="G8">
            <v>1558.68</v>
          </cell>
          <cell r="H8">
            <v>1553.31</v>
          </cell>
          <cell r="I8">
            <v>1544.98</v>
          </cell>
          <cell r="J8">
            <v>0</v>
          </cell>
        </row>
        <row r="9">
          <cell r="A9">
            <v>302</v>
          </cell>
          <cell r="B9" t="str">
            <v>COTTER SCHOOL DISTRICT</v>
          </cell>
          <cell r="C9">
            <v>643.09</v>
          </cell>
          <cell r="D9">
            <v>637.34</v>
          </cell>
          <cell r="E9">
            <v>620.88</v>
          </cell>
          <cell r="F9">
            <v>0</v>
          </cell>
          <cell r="G9">
            <v>643.09</v>
          </cell>
          <cell r="H9">
            <v>640.24</v>
          </cell>
          <cell r="I9">
            <v>633.74</v>
          </cell>
          <cell r="J9">
            <v>0</v>
          </cell>
        </row>
        <row r="10">
          <cell r="A10">
            <v>303</v>
          </cell>
          <cell r="B10" t="str">
            <v>MOUNTAIN HOME SCHOOL DISTRICT</v>
          </cell>
          <cell r="C10">
            <v>3631.5</v>
          </cell>
          <cell r="D10">
            <v>3624.84</v>
          </cell>
          <cell r="E10">
            <v>3611.17</v>
          </cell>
          <cell r="F10">
            <v>0</v>
          </cell>
          <cell r="G10">
            <v>3631.5</v>
          </cell>
          <cell r="H10">
            <v>3628.13</v>
          </cell>
          <cell r="I10">
            <v>3622.88</v>
          </cell>
          <cell r="J10">
            <v>0</v>
          </cell>
        </row>
        <row r="11">
          <cell r="A11">
            <v>304</v>
          </cell>
          <cell r="B11" t="str">
            <v>NORFORK SCHOOL DISTRICT</v>
          </cell>
          <cell r="C11">
            <v>429.43</v>
          </cell>
          <cell r="D11">
            <v>422.84</v>
          </cell>
          <cell r="E11">
            <v>423.58</v>
          </cell>
          <cell r="F11">
            <v>0</v>
          </cell>
          <cell r="G11">
            <v>429.43</v>
          </cell>
          <cell r="H11">
            <v>426.37</v>
          </cell>
          <cell r="I11">
            <v>425.40999999999997</v>
          </cell>
          <cell r="J11">
            <v>0</v>
          </cell>
        </row>
        <row r="12">
          <cell r="A12">
            <v>401</v>
          </cell>
          <cell r="B12" t="str">
            <v>BENTONVILLE SCHOOL DISTRICT</v>
          </cell>
          <cell r="C12">
            <v>19889.399999999998</v>
          </cell>
          <cell r="D12">
            <v>19882.509999999998</v>
          </cell>
          <cell r="E12">
            <v>19879.109999999997</v>
          </cell>
          <cell r="F12">
            <v>0</v>
          </cell>
          <cell r="G12">
            <v>19889.399999999998</v>
          </cell>
          <cell r="H12">
            <v>19885.96</v>
          </cell>
          <cell r="I12">
            <v>19883.669999999998</v>
          </cell>
          <cell r="J12">
            <v>0</v>
          </cell>
        </row>
        <row r="13">
          <cell r="A13">
            <v>402</v>
          </cell>
          <cell r="B13" t="str">
            <v>DECATUR SCHOOL DISTRICT</v>
          </cell>
          <cell r="C13">
            <v>552.92999999999995</v>
          </cell>
          <cell r="D13">
            <v>544.85</v>
          </cell>
          <cell r="E13">
            <v>541.77</v>
          </cell>
          <cell r="F13">
            <v>0</v>
          </cell>
          <cell r="G13">
            <v>552.92999999999995</v>
          </cell>
          <cell r="H13">
            <v>548.89</v>
          </cell>
          <cell r="I13">
            <v>546.47</v>
          </cell>
          <cell r="J13">
            <v>0</v>
          </cell>
        </row>
        <row r="14">
          <cell r="A14">
            <v>403</v>
          </cell>
          <cell r="B14" t="str">
            <v>GENTRY SCHOOL DISTRICT</v>
          </cell>
          <cell r="C14">
            <v>1768.93</v>
          </cell>
          <cell r="D14">
            <v>1759.19</v>
          </cell>
          <cell r="E14">
            <v>1760.5</v>
          </cell>
          <cell r="F14">
            <v>0</v>
          </cell>
          <cell r="G14">
            <v>1768.93</v>
          </cell>
          <cell r="H14">
            <v>1763.99</v>
          </cell>
          <cell r="I14">
            <v>1762.86</v>
          </cell>
          <cell r="J14">
            <v>0</v>
          </cell>
        </row>
        <row r="15">
          <cell r="A15">
            <v>404</v>
          </cell>
          <cell r="B15" t="str">
            <v>GRAVETTE SCHOOL DISTRICT</v>
          </cell>
          <cell r="C15">
            <v>1962.84</v>
          </cell>
          <cell r="D15">
            <v>1942.6299999999999</v>
          </cell>
          <cell r="E15">
            <v>1915.93</v>
          </cell>
          <cell r="F15">
            <v>0</v>
          </cell>
          <cell r="G15">
            <v>1962.84</v>
          </cell>
          <cell r="H15">
            <v>1952.73</v>
          </cell>
          <cell r="I15">
            <v>1940.46</v>
          </cell>
          <cell r="J15">
            <v>0</v>
          </cell>
        </row>
        <row r="16">
          <cell r="A16">
            <v>405</v>
          </cell>
          <cell r="B16" t="str">
            <v>ROGERS SCHOOL DISTRICT</v>
          </cell>
          <cell r="C16">
            <v>14869.710000000001</v>
          </cell>
          <cell r="D16">
            <v>14874.59</v>
          </cell>
          <cell r="E16">
            <v>14801.130000000001</v>
          </cell>
          <cell r="F16">
            <v>0</v>
          </cell>
          <cell r="G16">
            <v>14869.710000000001</v>
          </cell>
          <cell r="H16">
            <v>14872.24</v>
          </cell>
          <cell r="I16">
            <v>14847.97</v>
          </cell>
          <cell r="J16">
            <v>0</v>
          </cell>
        </row>
        <row r="17">
          <cell r="A17">
            <v>406</v>
          </cell>
          <cell r="B17" t="str">
            <v>SILOAM SPRINGS SCHOOL DISTRICT</v>
          </cell>
          <cell r="C17">
            <v>4235.41</v>
          </cell>
          <cell r="D17">
            <v>4210.8900000000003</v>
          </cell>
          <cell r="E17">
            <v>4163.5200000000004</v>
          </cell>
          <cell r="F17">
            <v>0</v>
          </cell>
          <cell r="G17">
            <v>4235.41</v>
          </cell>
          <cell r="H17">
            <v>4223.1500000000005</v>
          </cell>
          <cell r="I17">
            <v>4204.54</v>
          </cell>
          <cell r="J17">
            <v>0</v>
          </cell>
        </row>
        <row r="18">
          <cell r="A18">
            <v>407</v>
          </cell>
          <cell r="B18" t="str">
            <v>PEA RIDGE SCHOOL DISTRICT</v>
          </cell>
          <cell r="C18">
            <v>2665.21</v>
          </cell>
          <cell r="D18">
            <v>2633.9700000000003</v>
          </cell>
          <cell r="E18">
            <v>2597.4500000000003</v>
          </cell>
          <cell r="F18">
            <v>0</v>
          </cell>
          <cell r="G18">
            <v>2665.21</v>
          </cell>
          <cell r="H18">
            <v>2649.78</v>
          </cell>
          <cell r="I18">
            <v>2632.75</v>
          </cell>
          <cell r="J18">
            <v>0</v>
          </cell>
        </row>
        <row r="19">
          <cell r="A19">
            <v>501</v>
          </cell>
          <cell r="B19" t="str">
            <v>ALPENA SCHOOL DISTRICT</v>
          </cell>
          <cell r="C19">
            <v>363.03999999999996</v>
          </cell>
          <cell r="D19">
            <v>348.59999999999997</v>
          </cell>
          <cell r="E19">
            <v>339.92</v>
          </cell>
          <cell r="F19">
            <v>0</v>
          </cell>
          <cell r="G19">
            <v>363.03999999999996</v>
          </cell>
          <cell r="H19">
            <v>355.71999999999997</v>
          </cell>
          <cell r="I19">
            <v>350.71</v>
          </cell>
          <cell r="J19">
            <v>0</v>
          </cell>
        </row>
        <row r="20">
          <cell r="A20">
            <v>502</v>
          </cell>
          <cell r="B20" t="str">
            <v>BERGMAN SCHOOL DISTRICT</v>
          </cell>
          <cell r="C20">
            <v>911.79</v>
          </cell>
          <cell r="D20">
            <v>899.47</v>
          </cell>
          <cell r="E20">
            <v>893.46</v>
          </cell>
          <cell r="F20">
            <v>0</v>
          </cell>
          <cell r="G20">
            <v>911.79</v>
          </cell>
          <cell r="H20">
            <v>905.56999999999994</v>
          </cell>
          <cell r="I20">
            <v>901.7</v>
          </cell>
          <cell r="J20">
            <v>0</v>
          </cell>
        </row>
        <row r="21">
          <cell r="A21">
            <v>503</v>
          </cell>
          <cell r="B21" t="str">
            <v>HARRISON SCHOOL DISTRICT</v>
          </cell>
          <cell r="C21">
            <v>2681.9700000000003</v>
          </cell>
          <cell r="D21">
            <v>2666.2900000000004</v>
          </cell>
          <cell r="E21">
            <v>2654.19</v>
          </cell>
          <cell r="F21">
            <v>0</v>
          </cell>
          <cell r="G21">
            <v>2681.9700000000003</v>
          </cell>
          <cell r="H21">
            <v>2674.2200000000003</v>
          </cell>
          <cell r="I21">
            <v>2667.6000000000004</v>
          </cell>
          <cell r="J21">
            <v>0</v>
          </cell>
        </row>
        <row r="22">
          <cell r="A22">
            <v>504</v>
          </cell>
          <cell r="B22" t="str">
            <v>OMAHA SCHOOL DISTRICT</v>
          </cell>
          <cell r="C22">
            <v>389.69</v>
          </cell>
          <cell r="D22">
            <v>386.12</v>
          </cell>
          <cell r="E22">
            <v>387.88</v>
          </cell>
          <cell r="F22">
            <v>0</v>
          </cell>
          <cell r="G22">
            <v>389.69</v>
          </cell>
          <cell r="H22">
            <v>387.9</v>
          </cell>
          <cell r="I22">
            <v>387.9</v>
          </cell>
          <cell r="J22">
            <v>0</v>
          </cell>
        </row>
        <row r="23">
          <cell r="A23">
            <v>505</v>
          </cell>
          <cell r="B23" t="str">
            <v>VALLEY SPRINGS SCHOOL DISTRICT</v>
          </cell>
          <cell r="C23">
            <v>767.05</v>
          </cell>
          <cell r="D23">
            <v>758.61</v>
          </cell>
          <cell r="E23">
            <v>743.24</v>
          </cell>
          <cell r="F23">
            <v>0</v>
          </cell>
          <cell r="G23">
            <v>767.05</v>
          </cell>
          <cell r="H23">
            <v>762.83</v>
          </cell>
          <cell r="I23">
            <v>756.09</v>
          </cell>
          <cell r="J23">
            <v>0</v>
          </cell>
        </row>
        <row r="24">
          <cell r="A24">
            <v>506</v>
          </cell>
          <cell r="B24" t="str">
            <v>LEAD HILL SCHOOL DISTRICT</v>
          </cell>
          <cell r="C24">
            <v>344.17</v>
          </cell>
          <cell r="D24">
            <v>346.32</v>
          </cell>
          <cell r="E24">
            <v>352.03999999999996</v>
          </cell>
          <cell r="F24">
            <v>0</v>
          </cell>
          <cell r="G24">
            <v>344.17</v>
          </cell>
          <cell r="H24">
            <v>345.3</v>
          </cell>
          <cell r="I24">
            <v>347.58</v>
          </cell>
          <cell r="J24">
            <v>0</v>
          </cell>
        </row>
        <row r="25">
          <cell r="A25">
            <v>601</v>
          </cell>
          <cell r="B25" t="str">
            <v>HERMITAGE SCHOOL DISTRICT</v>
          </cell>
          <cell r="C25">
            <v>367.73</v>
          </cell>
          <cell r="D25">
            <v>365.7</v>
          </cell>
          <cell r="E25">
            <v>366.69</v>
          </cell>
          <cell r="F25">
            <v>0</v>
          </cell>
          <cell r="G25">
            <v>367.73</v>
          </cell>
          <cell r="H25">
            <v>366.73</v>
          </cell>
          <cell r="I25">
            <v>366.71999999999997</v>
          </cell>
          <cell r="J25">
            <v>0</v>
          </cell>
        </row>
        <row r="26">
          <cell r="A26">
            <v>602</v>
          </cell>
          <cell r="B26" t="str">
            <v>WARREN SCHOOL DISTRICT</v>
          </cell>
          <cell r="C26">
            <v>1380.62</v>
          </cell>
          <cell r="D26">
            <v>1379.75</v>
          </cell>
          <cell r="E26">
            <v>1367.99</v>
          </cell>
          <cell r="F26">
            <v>0</v>
          </cell>
          <cell r="G26">
            <v>1380.62</v>
          </cell>
          <cell r="H26">
            <v>1380.19</v>
          </cell>
          <cell r="I26">
            <v>1376.22</v>
          </cell>
          <cell r="J26">
            <v>0</v>
          </cell>
        </row>
        <row r="27">
          <cell r="A27">
            <v>701</v>
          </cell>
          <cell r="B27" t="str">
            <v>HAMPTON SCHOOL DISTRICT</v>
          </cell>
          <cell r="C27">
            <v>485.65999999999997</v>
          </cell>
          <cell r="D27">
            <v>486.02</v>
          </cell>
          <cell r="E27">
            <v>469.23</v>
          </cell>
          <cell r="F27">
            <v>0</v>
          </cell>
          <cell r="G27">
            <v>485.65999999999997</v>
          </cell>
          <cell r="H27">
            <v>485.84</v>
          </cell>
          <cell r="I27">
            <v>480.73</v>
          </cell>
          <cell r="J27">
            <v>0</v>
          </cell>
        </row>
        <row r="28">
          <cell r="A28">
            <v>801</v>
          </cell>
          <cell r="B28" t="str">
            <v>BERRYVILLE SCHOOL DISTRICT</v>
          </cell>
          <cell r="C28">
            <v>1688.74</v>
          </cell>
          <cell r="D28">
            <v>1685.3799999999999</v>
          </cell>
          <cell r="E28">
            <v>1696.63</v>
          </cell>
          <cell r="F28">
            <v>0</v>
          </cell>
          <cell r="G28">
            <v>1688.74</v>
          </cell>
          <cell r="H28">
            <v>1687.08</v>
          </cell>
          <cell r="I28">
            <v>1690.29</v>
          </cell>
          <cell r="J28">
            <v>0</v>
          </cell>
        </row>
        <row r="29">
          <cell r="A29">
            <v>802</v>
          </cell>
          <cell r="B29" t="str">
            <v>EUREKA SPRINGS SCHOOL DISTRICT</v>
          </cell>
          <cell r="C29">
            <v>594.66999999999996</v>
          </cell>
          <cell r="D29">
            <v>585.29999999999995</v>
          </cell>
          <cell r="E29">
            <v>577.35</v>
          </cell>
          <cell r="F29">
            <v>0</v>
          </cell>
          <cell r="G29">
            <v>594.66999999999996</v>
          </cell>
          <cell r="H29">
            <v>589.87</v>
          </cell>
          <cell r="I29">
            <v>585.64</v>
          </cell>
          <cell r="J29">
            <v>0</v>
          </cell>
        </row>
        <row r="30">
          <cell r="A30">
            <v>803</v>
          </cell>
          <cell r="B30" t="str">
            <v>GREEN FOREST SCHOOL DISTRICT</v>
          </cell>
          <cell r="C30">
            <v>1360.09</v>
          </cell>
          <cell r="D30">
            <v>1346.32</v>
          </cell>
          <cell r="E30">
            <v>1334.33</v>
          </cell>
          <cell r="F30">
            <v>0</v>
          </cell>
          <cell r="G30">
            <v>1360.09</v>
          </cell>
          <cell r="H30">
            <v>1353.11</v>
          </cell>
          <cell r="I30">
            <v>1346.79</v>
          </cell>
          <cell r="J30">
            <v>0</v>
          </cell>
        </row>
        <row r="31">
          <cell r="A31">
            <v>901</v>
          </cell>
          <cell r="B31" t="str">
            <v>DERMOTT SCHOOL DISTRICT</v>
          </cell>
          <cell r="C31">
            <v>278.48</v>
          </cell>
          <cell r="D31">
            <v>282.15999999999997</v>
          </cell>
          <cell r="E31">
            <v>276.75</v>
          </cell>
          <cell r="F31">
            <v>0</v>
          </cell>
          <cell r="G31">
            <v>278.48</v>
          </cell>
          <cell r="H31">
            <v>280.3</v>
          </cell>
          <cell r="I31">
            <v>279.14999999999998</v>
          </cell>
          <cell r="J31">
            <v>0</v>
          </cell>
        </row>
        <row r="32">
          <cell r="A32">
            <v>903</v>
          </cell>
          <cell r="B32" t="str">
            <v>LAKESIDE SCHOOL DIST(CHICOT)</v>
          </cell>
          <cell r="C32">
            <v>739.49</v>
          </cell>
          <cell r="D32">
            <v>735.48</v>
          </cell>
          <cell r="E32">
            <v>728.68</v>
          </cell>
          <cell r="F32">
            <v>0</v>
          </cell>
          <cell r="G32">
            <v>739.49</v>
          </cell>
          <cell r="H32">
            <v>737.43999999999994</v>
          </cell>
          <cell r="I32">
            <v>734.65</v>
          </cell>
          <cell r="J32">
            <v>0</v>
          </cell>
        </row>
        <row r="33">
          <cell r="A33">
            <v>1002</v>
          </cell>
          <cell r="B33" t="str">
            <v>ARKADELPHIA SCHOOL DISTRICT</v>
          </cell>
          <cell r="C33">
            <v>1706.77</v>
          </cell>
          <cell r="D33">
            <v>1711.4</v>
          </cell>
          <cell r="E33">
            <v>1704.22</v>
          </cell>
          <cell r="F33">
            <v>0</v>
          </cell>
          <cell r="G33">
            <v>1706.77</v>
          </cell>
          <cell r="H33">
            <v>1709.03</v>
          </cell>
          <cell r="I33">
            <v>1707.45</v>
          </cell>
          <cell r="J33">
            <v>0</v>
          </cell>
        </row>
        <row r="34">
          <cell r="A34">
            <v>1003</v>
          </cell>
          <cell r="B34" t="str">
            <v>GURDON SCHOOL DISTRICT</v>
          </cell>
          <cell r="C34">
            <v>555.81999999999994</v>
          </cell>
          <cell r="D34">
            <v>554.96</v>
          </cell>
          <cell r="E34">
            <v>544.29999999999995</v>
          </cell>
          <cell r="F34">
            <v>0</v>
          </cell>
          <cell r="G34">
            <v>555.81999999999994</v>
          </cell>
          <cell r="H34">
            <v>555.41999999999996</v>
          </cell>
          <cell r="I34">
            <v>551.75</v>
          </cell>
          <cell r="J34">
            <v>0</v>
          </cell>
        </row>
        <row r="35">
          <cell r="A35">
            <v>1101</v>
          </cell>
          <cell r="B35" t="str">
            <v>CORNING SCHOOL DISTRICT</v>
          </cell>
          <cell r="C35">
            <v>751.66</v>
          </cell>
          <cell r="D35">
            <v>737.22</v>
          </cell>
          <cell r="E35">
            <v>731.81</v>
          </cell>
          <cell r="F35">
            <v>0</v>
          </cell>
          <cell r="G35">
            <v>751.66</v>
          </cell>
          <cell r="H35">
            <v>744.48</v>
          </cell>
          <cell r="I35">
            <v>740.18999999999994</v>
          </cell>
          <cell r="J35">
            <v>0</v>
          </cell>
        </row>
        <row r="36">
          <cell r="A36">
            <v>1104</v>
          </cell>
          <cell r="B36" t="str">
            <v>PIGGOTT SCHOOL DISTRICT</v>
          </cell>
          <cell r="C36">
            <v>695.91</v>
          </cell>
          <cell r="D36">
            <v>693.4</v>
          </cell>
          <cell r="E36">
            <v>684.9</v>
          </cell>
          <cell r="F36">
            <v>0</v>
          </cell>
          <cell r="G36">
            <v>695.91</v>
          </cell>
          <cell r="H36">
            <v>694.61</v>
          </cell>
          <cell r="I36">
            <v>691.51</v>
          </cell>
          <cell r="J36">
            <v>0</v>
          </cell>
        </row>
        <row r="37">
          <cell r="A37">
            <v>1106</v>
          </cell>
          <cell r="B37" t="str">
            <v>RECTOR SCHOOL DISTRICT</v>
          </cell>
          <cell r="C37">
            <v>551.92999999999995</v>
          </cell>
          <cell r="D37">
            <v>546.41</v>
          </cell>
          <cell r="E37">
            <v>544.14</v>
          </cell>
          <cell r="F37">
            <v>0</v>
          </cell>
          <cell r="G37">
            <v>551.92999999999995</v>
          </cell>
          <cell r="H37">
            <v>549.11</v>
          </cell>
          <cell r="I37">
            <v>547.5</v>
          </cell>
          <cell r="J37">
            <v>0</v>
          </cell>
        </row>
        <row r="38">
          <cell r="A38">
            <v>1201</v>
          </cell>
          <cell r="B38" t="str">
            <v>CONCORD SCHOOL DISTRICT</v>
          </cell>
          <cell r="C38">
            <v>359.67</v>
          </cell>
          <cell r="D38">
            <v>352.81</v>
          </cell>
          <cell r="E38">
            <v>351.12</v>
          </cell>
          <cell r="F38">
            <v>0</v>
          </cell>
          <cell r="G38">
            <v>359.67</v>
          </cell>
          <cell r="H38">
            <v>356.36</v>
          </cell>
          <cell r="I38">
            <v>354.7</v>
          </cell>
          <cell r="J38">
            <v>0</v>
          </cell>
        </row>
        <row r="39">
          <cell r="A39">
            <v>1202</v>
          </cell>
          <cell r="B39" t="str">
            <v>HEBER SPRINGS SCHOOL DISTRICT</v>
          </cell>
          <cell r="C39">
            <v>1487.52</v>
          </cell>
          <cell r="D39">
            <v>1478.37</v>
          </cell>
          <cell r="E39">
            <v>1475.71</v>
          </cell>
          <cell r="F39">
            <v>0</v>
          </cell>
          <cell r="G39">
            <v>1487.52</v>
          </cell>
          <cell r="H39">
            <v>1482.78</v>
          </cell>
          <cell r="I39">
            <v>1480.48</v>
          </cell>
          <cell r="J39">
            <v>0</v>
          </cell>
        </row>
        <row r="40">
          <cell r="A40">
            <v>1203</v>
          </cell>
          <cell r="B40" t="str">
            <v>QUITMAN SCHOOL DISTRICT</v>
          </cell>
          <cell r="C40">
            <v>876.67</v>
          </cell>
          <cell r="D40">
            <v>876.81999999999994</v>
          </cell>
          <cell r="E40">
            <v>874.91</v>
          </cell>
          <cell r="F40">
            <v>0</v>
          </cell>
          <cell r="G40">
            <v>876.67</v>
          </cell>
          <cell r="H40">
            <v>876.74</v>
          </cell>
          <cell r="I40">
            <v>876.14</v>
          </cell>
          <cell r="J40">
            <v>0</v>
          </cell>
        </row>
        <row r="41">
          <cell r="A41">
            <v>1204</v>
          </cell>
          <cell r="B41" t="str">
            <v>WEST SIDE SCHOOL DIST(CLEBURNE)</v>
          </cell>
          <cell r="C41">
            <v>436.75</v>
          </cell>
          <cell r="D41">
            <v>434.63</v>
          </cell>
          <cell r="E41">
            <v>432.88</v>
          </cell>
          <cell r="F41">
            <v>0</v>
          </cell>
          <cell r="G41">
            <v>436.75</v>
          </cell>
          <cell r="H41">
            <v>435.67</v>
          </cell>
          <cell r="I41">
            <v>434.77</v>
          </cell>
          <cell r="J41">
            <v>0</v>
          </cell>
        </row>
        <row r="42">
          <cell r="A42">
            <v>1304</v>
          </cell>
          <cell r="B42" t="str">
            <v>WOODLAWN SCHOOL DISTRICT</v>
          </cell>
          <cell r="C42">
            <v>543.5</v>
          </cell>
          <cell r="D42">
            <v>543.97</v>
          </cell>
          <cell r="E42">
            <v>536.74</v>
          </cell>
          <cell r="F42">
            <v>0</v>
          </cell>
          <cell r="G42">
            <v>543.5</v>
          </cell>
          <cell r="H42">
            <v>543.73</v>
          </cell>
          <cell r="I42">
            <v>541.4</v>
          </cell>
          <cell r="J42">
            <v>0</v>
          </cell>
        </row>
        <row r="43">
          <cell r="A43">
            <v>1305</v>
          </cell>
          <cell r="B43" t="str">
            <v>CLEVELAND COUNTY SCHOOL DISTRICT</v>
          </cell>
          <cell r="C43">
            <v>654.37</v>
          </cell>
          <cell r="D43">
            <v>652.08000000000004</v>
          </cell>
          <cell r="E43">
            <v>653.27</v>
          </cell>
          <cell r="F43">
            <v>0</v>
          </cell>
          <cell r="G43">
            <v>654.37</v>
          </cell>
          <cell r="H43">
            <v>653.24</v>
          </cell>
          <cell r="I43">
            <v>653.25</v>
          </cell>
          <cell r="J43">
            <v>0</v>
          </cell>
        </row>
        <row r="44">
          <cell r="A44">
            <v>1402</v>
          </cell>
          <cell r="B44" t="str">
            <v>MAGNOLIA SCHOOL DISTRICT</v>
          </cell>
          <cell r="C44">
            <v>2266.2199999999998</v>
          </cell>
          <cell r="D44">
            <v>2273.1799999999998</v>
          </cell>
          <cell r="E44">
            <v>2258.94</v>
          </cell>
          <cell r="F44">
            <v>0</v>
          </cell>
          <cell r="G44">
            <v>2266.2199999999998</v>
          </cell>
          <cell r="H44">
            <v>2269.63</v>
          </cell>
          <cell r="I44">
            <v>2266.5100000000002</v>
          </cell>
          <cell r="J44">
            <v>0</v>
          </cell>
        </row>
        <row r="45">
          <cell r="A45">
            <v>1408</v>
          </cell>
          <cell r="B45" t="str">
            <v>EMERSON-TAYLOR-BRADLEY SCHOOL DISTRICT</v>
          </cell>
          <cell r="C45">
            <v>1246.2</v>
          </cell>
          <cell r="D45">
            <v>1227.24</v>
          </cell>
          <cell r="E45">
            <v>1220.5</v>
          </cell>
          <cell r="F45">
            <v>0</v>
          </cell>
          <cell r="G45">
            <v>1246.2</v>
          </cell>
          <cell r="H45">
            <v>1236.3900000000001</v>
          </cell>
          <cell r="I45">
            <v>1231.22</v>
          </cell>
          <cell r="J45">
            <v>0</v>
          </cell>
        </row>
        <row r="46">
          <cell r="A46">
            <v>1503</v>
          </cell>
          <cell r="B46" t="str">
            <v>NEMO VISTA SCHOOL DISTRICT</v>
          </cell>
          <cell r="C46">
            <v>472.53</v>
          </cell>
          <cell r="D46">
            <v>471.71</v>
          </cell>
          <cell r="E46">
            <v>469.98</v>
          </cell>
          <cell r="F46">
            <v>0</v>
          </cell>
          <cell r="G46">
            <v>472.53</v>
          </cell>
          <cell r="H46">
            <v>472.13</v>
          </cell>
          <cell r="I46">
            <v>471.45</v>
          </cell>
          <cell r="J46">
            <v>0</v>
          </cell>
        </row>
        <row r="47">
          <cell r="A47">
            <v>1505</v>
          </cell>
          <cell r="B47" t="str">
            <v>WONDERVIEW SCHOOL DISTRICT</v>
          </cell>
          <cell r="C47">
            <v>423.87</v>
          </cell>
          <cell r="D47">
            <v>427.28</v>
          </cell>
          <cell r="E47">
            <v>425.21999999999997</v>
          </cell>
          <cell r="F47">
            <v>0</v>
          </cell>
          <cell r="G47">
            <v>423.87</v>
          </cell>
          <cell r="H47">
            <v>425.65999999999997</v>
          </cell>
          <cell r="I47">
            <v>425.51</v>
          </cell>
          <cell r="J47">
            <v>0</v>
          </cell>
        </row>
        <row r="48">
          <cell r="A48">
            <v>1507</v>
          </cell>
          <cell r="B48" t="str">
            <v>SOUTH CONWAY COUNTY SCHOOL DISTRICT</v>
          </cell>
          <cell r="C48">
            <v>2070.0700000000002</v>
          </cell>
          <cell r="D48">
            <v>2048.8500000000004</v>
          </cell>
          <cell r="E48">
            <v>2026.92</v>
          </cell>
          <cell r="F48">
            <v>0</v>
          </cell>
          <cell r="G48">
            <v>2070.0700000000002</v>
          </cell>
          <cell r="H48">
            <v>2059.7200000000003</v>
          </cell>
          <cell r="I48">
            <v>2049.88</v>
          </cell>
          <cell r="J48">
            <v>0</v>
          </cell>
        </row>
        <row r="49">
          <cell r="A49">
            <v>1601</v>
          </cell>
          <cell r="B49" t="str">
            <v>BAY SCHOOL DISTRICT</v>
          </cell>
          <cell r="C49">
            <v>542.79</v>
          </cell>
          <cell r="D49">
            <v>539.35</v>
          </cell>
          <cell r="E49">
            <v>544.28</v>
          </cell>
          <cell r="F49">
            <v>0</v>
          </cell>
          <cell r="G49">
            <v>542.79</v>
          </cell>
          <cell r="H49">
            <v>541.03</v>
          </cell>
          <cell r="I49">
            <v>542.09</v>
          </cell>
          <cell r="J49">
            <v>0</v>
          </cell>
        </row>
        <row r="50">
          <cell r="A50">
            <v>1602</v>
          </cell>
          <cell r="B50" t="str">
            <v>WESTSIDE CONS. SCH DIST(CRAIGH</v>
          </cell>
          <cell r="C50">
            <v>1716.42</v>
          </cell>
          <cell r="D50">
            <v>1710.31</v>
          </cell>
          <cell r="E50">
            <v>1704.76</v>
          </cell>
          <cell r="F50">
            <v>0</v>
          </cell>
          <cell r="G50">
            <v>1716.42</v>
          </cell>
          <cell r="H50">
            <v>1713.56</v>
          </cell>
          <cell r="I50">
            <v>1710.66</v>
          </cell>
          <cell r="J50">
            <v>0</v>
          </cell>
        </row>
        <row r="51">
          <cell r="A51">
            <v>1603</v>
          </cell>
          <cell r="B51" t="str">
            <v>BROOKLAND SCHOOL DISTRICT</v>
          </cell>
          <cell r="C51">
            <v>3031.55</v>
          </cell>
          <cell r="D51">
            <v>3013.69</v>
          </cell>
          <cell r="E51">
            <v>2982.75</v>
          </cell>
          <cell r="F51">
            <v>0</v>
          </cell>
          <cell r="G51">
            <v>3031.55</v>
          </cell>
          <cell r="H51">
            <v>3022.82</v>
          </cell>
          <cell r="I51">
            <v>3010.4900000000002</v>
          </cell>
          <cell r="J51">
            <v>0</v>
          </cell>
        </row>
        <row r="52">
          <cell r="A52">
            <v>1605</v>
          </cell>
          <cell r="B52" t="str">
            <v>BUFFALO IS. CENTRAL SCH. DIST.</v>
          </cell>
          <cell r="C52">
            <v>657.49</v>
          </cell>
          <cell r="D52">
            <v>660.83</v>
          </cell>
          <cell r="E52">
            <v>665.43</v>
          </cell>
          <cell r="F52">
            <v>0</v>
          </cell>
          <cell r="G52">
            <v>657.49</v>
          </cell>
          <cell r="H52">
            <v>659.14</v>
          </cell>
          <cell r="I52">
            <v>661.25</v>
          </cell>
          <cell r="J52">
            <v>0</v>
          </cell>
        </row>
        <row r="53">
          <cell r="A53">
            <v>1608</v>
          </cell>
          <cell r="B53" t="str">
            <v>JONESBORO SCHOOL DISTRICT</v>
          </cell>
          <cell r="C53">
            <v>6260.88</v>
          </cell>
          <cell r="D53">
            <v>6271.42</v>
          </cell>
          <cell r="E53">
            <v>6223.35</v>
          </cell>
          <cell r="F53">
            <v>0</v>
          </cell>
          <cell r="G53">
            <v>6260.88</v>
          </cell>
          <cell r="H53">
            <v>6266.21</v>
          </cell>
          <cell r="I53">
            <v>6252.04</v>
          </cell>
          <cell r="J53">
            <v>0</v>
          </cell>
        </row>
        <row r="54">
          <cell r="A54">
            <v>1611</v>
          </cell>
          <cell r="B54" t="str">
            <v>NETTLETON SCHOOL DISTRICT</v>
          </cell>
          <cell r="C54">
            <v>3799.38</v>
          </cell>
          <cell r="D54">
            <v>3782.3</v>
          </cell>
          <cell r="E54">
            <v>3753.2700000000004</v>
          </cell>
          <cell r="F54">
            <v>0</v>
          </cell>
          <cell r="G54">
            <v>3799.38</v>
          </cell>
          <cell r="H54">
            <v>3790.7400000000002</v>
          </cell>
          <cell r="I54">
            <v>3778.3500000000004</v>
          </cell>
          <cell r="J54">
            <v>0</v>
          </cell>
        </row>
        <row r="55">
          <cell r="A55">
            <v>1612</v>
          </cell>
          <cell r="B55" t="str">
            <v>VALLEY VIEW SCHOOL DISTRICT</v>
          </cell>
          <cell r="C55">
            <v>2834.82</v>
          </cell>
          <cell r="D55">
            <v>2821.3</v>
          </cell>
          <cell r="E55">
            <v>2811.5800000000004</v>
          </cell>
          <cell r="F55">
            <v>0</v>
          </cell>
          <cell r="G55">
            <v>2834.82</v>
          </cell>
          <cell r="H55">
            <v>2827.9</v>
          </cell>
          <cell r="I55">
            <v>2822.63</v>
          </cell>
          <cell r="J55">
            <v>0</v>
          </cell>
        </row>
        <row r="56">
          <cell r="A56">
            <v>1613</v>
          </cell>
          <cell r="B56" t="str">
            <v>RIVERSIDE SCHOOL DISTRICT</v>
          </cell>
          <cell r="C56">
            <v>739.25</v>
          </cell>
          <cell r="D56">
            <v>728.36</v>
          </cell>
          <cell r="E56">
            <v>718.12</v>
          </cell>
          <cell r="F56">
            <v>0</v>
          </cell>
          <cell r="G56">
            <v>739.25</v>
          </cell>
          <cell r="H56">
            <v>733.61</v>
          </cell>
          <cell r="I56">
            <v>728.41</v>
          </cell>
          <cell r="J56">
            <v>0</v>
          </cell>
        </row>
        <row r="57">
          <cell r="A57">
            <v>1701</v>
          </cell>
          <cell r="B57" t="str">
            <v>ALMA SCHOOL DISTRICT</v>
          </cell>
          <cell r="C57">
            <v>2976.13</v>
          </cell>
          <cell r="D57">
            <v>2980.6200000000003</v>
          </cell>
          <cell r="E57">
            <v>2958.23</v>
          </cell>
          <cell r="F57">
            <v>0</v>
          </cell>
          <cell r="G57">
            <v>2976.13</v>
          </cell>
          <cell r="H57">
            <v>2978.4</v>
          </cell>
          <cell r="I57">
            <v>2971.9500000000003</v>
          </cell>
          <cell r="J57">
            <v>0</v>
          </cell>
        </row>
        <row r="58">
          <cell r="A58">
            <v>1702</v>
          </cell>
          <cell r="B58" t="str">
            <v>CEDARVILLE SCHOOL DISTRICT</v>
          </cell>
          <cell r="C58">
            <v>690.36</v>
          </cell>
          <cell r="D58">
            <v>682.63</v>
          </cell>
          <cell r="E58">
            <v>677.86</v>
          </cell>
          <cell r="F58">
            <v>0</v>
          </cell>
          <cell r="G58">
            <v>690.36</v>
          </cell>
          <cell r="H58">
            <v>686.5</v>
          </cell>
          <cell r="I58">
            <v>683.71</v>
          </cell>
          <cell r="J58">
            <v>0</v>
          </cell>
        </row>
        <row r="59">
          <cell r="A59">
            <v>1703</v>
          </cell>
          <cell r="B59" t="str">
            <v>MOUNTAINBURG SCHOOL DISTRICT</v>
          </cell>
          <cell r="C59">
            <v>610.92999999999995</v>
          </cell>
          <cell r="D59">
            <v>602.99</v>
          </cell>
          <cell r="E59">
            <v>593.06999999999994</v>
          </cell>
          <cell r="F59">
            <v>0</v>
          </cell>
          <cell r="G59">
            <v>610.92999999999995</v>
          </cell>
          <cell r="H59">
            <v>606.91</v>
          </cell>
          <cell r="I59">
            <v>602.55999999999995</v>
          </cell>
          <cell r="J59">
            <v>0</v>
          </cell>
        </row>
        <row r="60">
          <cell r="A60">
            <v>1704</v>
          </cell>
          <cell r="B60" t="str">
            <v>MULBERRY/PLEASANT VIEW BI-COUNTY SCHOOLS</v>
          </cell>
          <cell r="C60">
            <v>401.69</v>
          </cell>
          <cell r="D60">
            <v>400.21</v>
          </cell>
          <cell r="E60">
            <v>396.53</v>
          </cell>
          <cell r="F60">
            <v>0</v>
          </cell>
          <cell r="G60">
            <v>401.69</v>
          </cell>
          <cell r="H60">
            <v>400.96</v>
          </cell>
          <cell r="I60">
            <v>399.58</v>
          </cell>
          <cell r="J60">
            <v>0</v>
          </cell>
        </row>
        <row r="61">
          <cell r="A61">
            <v>1705</v>
          </cell>
          <cell r="B61" t="str">
            <v>VAN BUREN SCHOOL DISTRICT</v>
          </cell>
          <cell r="C61">
            <v>5493.24</v>
          </cell>
          <cell r="D61">
            <v>5474.3</v>
          </cell>
          <cell r="E61">
            <v>5445.79</v>
          </cell>
          <cell r="F61">
            <v>0</v>
          </cell>
          <cell r="G61">
            <v>5493.24</v>
          </cell>
          <cell r="H61">
            <v>5483.66</v>
          </cell>
          <cell r="I61">
            <v>5470.9400000000005</v>
          </cell>
          <cell r="J61">
            <v>0</v>
          </cell>
        </row>
        <row r="62">
          <cell r="A62">
            <v>1802</v>
          </cell>
          <cell r="B62" t="str">
            <v>EARLE SCHOOL DISTRICT</v>
          </cell>
          <cell r="C62">
            <v>351.89</v>
          </cell>
          <cell r="D62">
            <v>356.71</v>
          </cell>
          <cell r="E62">
            <v>356.52</v>
          </cell>
          <cell r="F62">
            <v>0</v>
          </cell>
          <cell r="G62">
            <v>351.89</v>
          </cell>
          <cell r="H62">
            <v>354.3</v>
          </cell>
          <cell r="I62">
            <v>355.05</v>
          </cell>
          <cell r="J62">
            <v>0</v>
          </cell>
        </row>
        <row r="63">
          <cell r="A63">
            <v>1803</v>
          </cell>
          <cell r="B63" t="str">
            <v>WEST MEMPHIS SCHOOL DISTRICT</v>
          </cell>
          <cell r="C63">
            <v>4238.4400000000005</v>
          </cell>
          <cell r="D63">
            <v>4215.62</v>
          </cell>
          <cell r="E63">
            <v>4178.0700000000006</v>
          </cell>
          <cell r="F63">
            <v>0</v>
          </cell>
          <cell r="G63">
            <v>4238.4400000000005</v>
          </cell>
          <cell r="H63">
            <v>4226.34</v>
          </cell>
          <cell r="I63">
            <v>4209.87</v>
          </cell>
          <cell r="J63">
            <v>0</v>
          </cell>
        </row>
        <row r="64">
          <cell r="A64">
            <v>1804</v>
          </cell>
          <cell r="B64" t="str">
            <v>MARION SCHOOL DISTRICT</v>
          </cell>
          <cell r="C64">
            <v>3706.9900000000002</v>
          </cell>
          <cell r="D64">
            <v>3730.03</v>
          </cell>
          <cell r="E64">
            <v>3716.29</v>
          </cell>
          <cell r="F64">
            <v>0</v>
          </cell>
          <cell r="G64">
            <v>3706.9900000000002</v>
          </cell>
          <cell r="H64">
            <v>3718.6400000000003</v>
          </cell>
          <cell r="I64">
            <v>3717.86</v>
          </cell>
          <cell r="J64">
            <v>0</v>
          </cell>
        </row>
        <row r="65">
          <cell r="A65">
            <v>1901</v>
          </cell>
          <cell r="B65" t="str">
            <v>CROSS COUNTY SCHOOL DISTRICT</v>
          </cell>
          <cell r="C65">
            <v>674.16</v>
          </cell>
          <cell r="D65">
            <v>679.84</v>
          </cell>
          <cell r="E65">
            <v>677.31</v>
          </cell>
          <cell r="F65">
            <v>0</v>
          </cell>
          <cell r="G65">
            <v>674.16</v>
          </cell>
          <cell r="H65">
            <v>676.9</v>
          </cell>
          <cell r="I65">
            <v>677.04</v>
          </cell>
          <cell r="J65">
            <v>0</v>
          </cell>
        </row>
        <row r="66">
          <cell r="A66">
            <v>1905</v>
          </cell>
          <cell r="B66" t="str">
            <v>WYNNE SCHOOL DISTRICT</v>
          </cell>
          <cell r="C66">
            <v>2244.5100000000002</v>
          </cell>
          <cell r="D66">
            <v>2230.4900000000002</v>
          </cell>
          <cell r="E66">
            <v>2220.59</v>
          </cell>
          <cell r="F66">
            <v>0</v>
          </cell>
          <cell r="G66">
            <v>2244.5100000000002</v>
          </cell>
          <cell r="H66">
            <v>2237.59</v>
          </cell>
          <cell r="I66">
            <v>2231.63</v>
          </cell>
          <cell r="J66">
            <v>0</v>
          </cell>
        </row>
        <row r="67">
          <cell r="A67">
            <v>2002</v>
          </cell>
          <cell r="B67" t="str">
            <v>FORDYCE SCHOOL DISTRICT</v>
          </cell>
          <cell r="C67">
            <v>580.42999999999995</v>
          </cell>
          <cell r="D67">
            <v>573.38</v>
          </cell>
          <cell r="E67">
            <v>572.41999999999996</v>
          </cell>
          <cell r="F67">
            <v>0</v>
          </cell>
          <cell r="G67">
            <v>580.42999999999995</v>
          </cell>
          <cell r="H67">
            <v>576.9</v>
          </cell>
          <cell r="I67">
            <v>575.46</v>
          </cell>
          <cell r="J67">
            <v>0</v>
          </cell>
        </row>
        <row r="68">
          <cell r="A68">
            <v>2104</v>
          </cell>
          <cell r="B68" t="str">
            <v>DUMAS SCHOOL DISTRICT</v>
          </cell>
          <cell r="C68">
            <v>712.26</v>
          </cell>
          <cell r="D68">
            <v>719.18</v>
          </cell>
          <cell r="E68">
            <v>702.41</v>
          </cell>
          <cell r="F68">
            <v>0</v>
          </cell>
          <cell r="G68">
            <v>712.26</v>
          </cell>
          <cell r="H68">
            <v>715.72</v>
          </cell>
          <cell r="I68">
            <v>711.35</v>
          </cell>
          <cell r="J68">
            <v>0</v>
          </cell>
        </row>
        <row r="69">
          <cell r="A69">
            <v>2105</v>
          </cell>
          <cell r="B69" t="str">
            <v>MCGEHEE SCHOOL DISTRICT</v>
          </cell>
          <cell r="C69">
            <v>992.95</v>
          </cell>
          <cell r="D69">
            <v>985.43</v>
          </cell>
          <cell r="E69">
            <v>978.04</v>
          </cell>
          <cell r="F69">
            <v>0</v>
          </cell>
          <cell r="G69">
            <v>992.95</v>
          </cell>
          <cell r="H69">
            <v>989.14</v>
          </cell>
          <cell r="I69">
            <v>985.59</v>
          </cell>
          <cell r="J69">
            <v>0</v>
          </cell>
        </row>
        <row r="70">
          <cell r="A70">
            <v>2202</v>
          </cell>
          <cell r="B70" t="str">
            <v>DREW CENTRAL SCHOOL DISTRICT</v>
          </cell>
          <cell r="C70">
            <v>1120.33</v>
          </cell>
          <cell r="D70">
            <v>1112.69</v>
          </cell>
          <cell r="E70">
            <v>1114.77</v>
          </cell>
          <cell r="F70">
            <v>0</v>
          </cell>
          <cell r="G70">
            <v>1120.33</v>
          </cell>
          <cell r="H70">
            <v>1116.47</v>
          </cell>
          <cell r="I70">
            <v>1115.92</v>
          </cell>
          <cell r="J70">
            <v>0</v>
          </cell>
        </row>
        <row r="71">
          <cell r="A71">
            <v>2203</v>
          </cell>
          <cell r="B71" t="str">
            <v>MONTICELLO SCHOOL DISTRICT</v>
          </cell>
          <cell r="C71">
            <v>1509.46</v>
          </cell>
          <cell r="D71">
            <v>1523.84</v>
          </cell>
          <cell r="E71">
            <v>1526.26</v>
          </cell>
          <cell r="F71">
            <v>0</v>
          </cell>
          <cell r="G71">
            <v>1509.46</v>
          </cell>
          <cell r="H71">
            <v>1516.82</v>
          </cell>
          <cell r="I71">
            <v>1519.87</v>
          </cell>
          <cell r="J71">
            <v>0</v>
          </cell>
        </row>
        <row r="72">
          <cell r="A72">
            <v>2301</v>
          </cell>
          <cell r="B72" t="str">
            <v>CONWAY SCHOOL DISTRICT</v>
          </cell>
          <cell r="C72">
            <v>9506.4500000000007</v>
          </cell>
          <cell r="D72">
            <v>9433.1200000000008</v>
          </cell>
          <cell r="E72">
            <v>9362.8000000000011</v>
          </cell>
          <cell r="F72">
            <v>0</v>
          </cell>
          <cell r="G72">
            <v>9506.4500000000007</v>
          </cell>
          <cell r="H72">
            <v>9469.7900000000009</v>
          </cell>
          <cell r="I72">
            <v>9434.7199999999993</v>
          </cell>
          <cell r="J72">
            <v>0</v>
          </cell>
        </row>
        <row r="73">
          <cell r="A73">
            <v>2303</v>
          </cell>
          <cell r="B73" t="str">
            <v>GREENBRIER SCHOOL DISTRICT</v>
          </cell>
          <cell r="C73">
            <v>3594.17</v>
          </cell>
          <cell r="D73">
            <v>3593.5200000000004</v>
          </cell>
          <cell r="E73">
            <v>3580.19</v>
          </cell>
          <cell r="F73">
            <v>0</v>
          </cell>
          <cell r="G73">
            <v>3594.17</v>
          </cell>
          <cell r="H73">
            <v>3593.8500000000004</v>
          </cell>
          <cell r="I73">
            <v>3589.3500000000004</v>
          </cell>
          <cell r="J73">
            <v>0</v>
          </cell>
        </row>
        <row r="74">
          <cell r="A74">
            <v>2304</v>
          </cell>
          <cell r="B74" t="str">
            <v>GUY-PERKINS SCHOOL DISTRICT</v>
          </cell>
          <cell r="C74">
            <v>297.67</v>
          </cell>
          <cell r="D74">
            <v>290.75</v>
          </cell>
          <cell r="E74">
            <v>287.40999999999997</v>
          </cell>
          <cell r="F74">
            <v>0</v>
          </cell>
          <cell r="G74">
            <v>297.67</v>
          </cell>
          <cell r="H74">
            <v>294.20999999999998</v>
          </cell>
          <cell r="I74">
            <v>292.07</v>
          </cell>
          <cell r="J74">
            <v>0</v>
          </cell>
        </row>
        <row r="75">
          <cell r="A75">
            <v>2305</v>
          </cell>
          <cell r="B75" t="str">
            <v>MAYFLOWER SCHOOL DISTRICT</v>
          </cell>
          <cell r="C75">
            <v>944.14</v>
          </cell>
          <cell r="D75">
            <v>932.56</v>
          </cell>
          <cell r="E75">
            <v>927.22</v>
          </cell>
          <cell r="F75">
            <v>0</v>
          </cell>
          <cell r="G75">
            <v>944.14</v>
          </cell>
          <cell r="H75">
            <v>938.35</v>
          </cell>
          <cell r="I75">
            <v>934.93</v>
          </cell>
          <cell r="J75">
            <v>0</v>
          </cell>
        </row>
        <row r="76">
          <cell r="A76">
            <v>2306</v>
          </cell>
          <cell r="B76" t="str">
            <v>MT. VERNON/ENOLA SCHOOL DISTRICT</v>
          </cell>
          <cell r="C76">
            <v>489.32</v>
          </cell>
          <cell r="D76">
            <v>489.63</v>
          </cell>
          <cell r="E76">
            <v>484.76</v>
          </cell>
          <cell r="F76">
            <v>0</v>
          </cell>
          <cell r="G76">
            <v>489.32</v>
          </cell>
          <cell r="H76">
            <v>489.46999999999997</v>
          </cell>
          <cell r="I76">
            <v>488.09</v>
          </cell>
          <cell r="J76">
            <v>0</v>
          </cell>
        </row>
        <row r="77">
          <cell r="A77">
            <v>2307</v>
          </cell>
          <cell r="B77" t="str">
            <v>VILONIA SCHOOL DISTRICT</v>
          </cell>
          <cell r="C77">
            <v>2742.55</v>
          </cell>
          <cell r="D77">
            <v>2726.5</v>
          </cell>
          <cell r="E77">
            <v>2731.15</v>
          </cell>
          <cell r="F77">
            <v>0</v>
          </cell>
          <cell r="G77">
            <v>2742.55</v>
          </cell>
          <cell r="H77">
            <v>2735</v>
          </cell>
          <cell r="I77">
            <v>2733.8500000000004</v>
          </cell>
          <cell r="J77">
            <v>0</v>
          </cell>
        </row>
        <row r="78">
          <cell r="A78">
            <v>2402</v>
          </cell>
          <cell r="B78" t="str">
            <v>CHARLESTON SCHOOL DISTRICT</v>
          </cell>
          <cell r="C78">
            <v>868.67</v>
          </cell>
          <cell r="D78">
            <v>859.78</v>
          </cell>
          <cell r="E78">
            <v>857.57</v>
          </cell>
          <cell r="F78">
            <v>0</v>
          </cell>
          <cell r="G78">
            <v>868.67</v>
          </cell>
          <cell r="H78">
            <v>864.12</v>
          </cell>
          <cell r="I78">
            <v>861.93999999999994</v>
          </cell>
          <cell r="J78">
            <v>0</v>
          </cell>
        </row>
        <row r="79">
          <cell r="A79">
            <v>2403</v>
          </cell>
          <cell r="B79" t="str">
            <v>COUNTY LINE SCHOOL DISTRICT</v>
          </cell>
          <cell r="C79">
            <v>527.12</v>
          </cell>
          <cell r="D79">
            <v>518.35</v>
          </cell>
          <cell r="E79">
            <v>510.44</v>
          </cell>
          <cell r="F79">
            <v>0</v>
          </cell>
          <cell r="G79">
            <v>527.12</v>
          </cell>
          <cell r="H79">
            <v>522.73</v>
          </cell>
          <cell r="I79">
            <v>518.83000000000004</v>
          </cell>
          <cell r="J79">
            <v>0</v>
          </cell>
        </row>
        <row r="80">
          <cell r="A80">
            <v>2404</v>
          </cell>
          <cell r="B80" t="str">
            <v>OZARK SCHOOL DISTRICT</v>
          </cell>
          <cell r="C80">
            <v>1575.3799999999999</v>
          </cell>
          <cell r="D80">
            <v>1564.59</v>
          </cell>
          <cell r="E80">
            <v>1570.24</v>
          </cell>
          <cell r="F80">
            <v>0</v>
          </cell>
          <cell r="G80">
            <v>1575.3799999999999</v>
          </cell>
          <cell r="H80">
            <v>1570.05</v>
          </cell>
          <cell r="I80">
            <v>1570.11</v>
          </cell>
          <cell r="J80">
            <v>0</v>
          </cell>
        </row>
        <row r="81">
          <cell r="A81">
            <v>2501</v>
          </cell>
          <cell r="B81" t="str">
            <v>MAMMOTH SPRING SCHOOL DISTRICT</v>
          </cell>
          <cell r="C81">
            <v>401.96999999999997</v>
          </cell>
          <cell r="D81">
            <v>401.86</v>
          </cell>
          <cell r="E81">
            <v>405.96</v>
          </cell>
          <cell r="F81">
            <v>0</v>
          </cell>
          <cell r="G81">
            <v>401.96999999999997</v>
          </cell>
          <cell r="H81">
            <v>401.90999999999997</v>
          </cell>
          <cell r="I81">
            <v>403.21999999999997</v>
          </cell>
          <cell r="J81">
            <v>0</v>
          </cell>
        </row>
        <row r="82">
          <cell r="A82">
            <v>2502</v>
          </cell>
          <cell r="B82" t="str">
            <v>SALEM SCHOOL DISTRICT</v>
          </cell>
          <cell r="C82">
            <v>802.52</v>
          </cell>
          <cell r="D82">
            <v>805</v>
          </cell>
          <cell r="E82">
            <v>795.86</v>
          </cell>
          <cell r="F82">
            <v>0</v>
          </cell>
          <cell r="G82">
            <v>802.52</v>
          </cell>
          <cell r="H82">
            <v>803.74</v>
          </cell>
          <cell r="I82">
            <v>801.26</v>
          </cell>
          <cell r="J82">
            <v>0</v>
          </cell>
        </row>
        <row r="83">
          <cell r="A83">
            <v>2503</v>
          </cell>
          <cell r="B83" t="str">
            <v>VIOLA SCHOOL DISTRICT</v>
          </cell>
          <cell r="C83">
            <v>387.12</v>
          </cell>
          <cell r="D83">
            <v>386.74</v>
          </cell>
          <cell r="E83">
            <v>382.51</v>
          </cell>
          <cell r="F83">
            <v>0</v>
          </cell>
          <cell r="G83">
            <v>387.12</v>
          </cell>
          <cell r="H83">
            <v>386.93</v>
          </cell>
          <cell r="I83">
            <v>385.46</v>
          </cell>
          <cell r="J83">
            <v>0</v>
          </cell>
        </row>
        <row r="84">
          <cell r="A84">
            <v>2601</v>
          </cell>
          <cell r="B84" t="str">
            <v>CUTTER-MORNING STAR SCHOOL DISTRICT</v>
          </cell>
          <cell r="C84">
            <v>599.02</v>
          </cell>
          <cell r="D84">
            <v>585.54</v>
          </cell>
          <cell r="E84">
            <v>589.23</v>
          </cell>
          <cell r="F84">
            <v>0</v>
          </cell>
          <cell r="G84">
            <v>599.02</v>
          </cell>
          <cell r="H84">
            <v>592.76</v>
          </cell>
          <cell r="I84">
            <v>591.65</v>
          </cell>
          <cell r="J84">
            <v>0</v>
          </cell>
        </row>
        <row r="85">
          <cell r="A85">
            <v>2602</v>
          </cell>
          <cell r="B85" t="str">
            <v>FOUNTAIN LAKE SCHOOL DISTRICT</v>
          </cell>
          <cell r="C85">
            <v>1187.53</v>
          </cell>
          <cell r="D85">
            <v>1188.48</v>
          </cell>
          <cell r="E85">
            <v>1193.0999999999999</v>
          </cell>
          <cell r="F85">
            <v>0</v>
          </cell>
          <cell r="G85">
            <v>1187.53</v>
          </cell>
          <cell r="H85">
            <v>1188</v>
          </cell>
          <cell r="I85">
            <v>1189.5999999999999</v>
          </cell>
          <cell r="J85">
            <v>0</v>
          </cell>
        </row>
        <row r="86">
          <cell r="A86">
            <v>2603</v>
          </cell>
          <cell r="B86" t="str">
            <v>HOT SPRINGS SCHOOL DISTRICT</v>
          </cell>
          <cell r="C86">
            <v>3386.69</v>
          </cell>
          <cell r="D86">
            <v>3402.9900000000002</v>
          </cell>
          <cell r="E86">
            <v>3394.2200000000003</v>
          </cell>
          <cell r="F86">
            <v>0</v>
          </cell>
          <cell r="G86">
            <v>3386.69</v>
          </cell>
          <cell r="H86">
            <v>3394.75</v>
          </cell>
          <cell r="I86">
            <v>3394.5800000000004</v>
          </cell>
          <cell r="J86">
            <v>0</v>
          </cell>
        </row>
        <row r="87">
          <cell r="A87">
            <v>2604</v>
          </cell>
          <cell r="B87" t="str">
            <v>JESSIEVILLE SCHOOL DISTRICT</v>
          </cell>
          <cell r="C87">
            <v>727.21</v>
          </cell>
          <cell r="D87">
            <v>722.4</v>
          </cell>
          <cell r="E87">
            <v>710.88</v>
          </cell>
          <cell r="F87">
            <v>0</v>
          </cell>
          <cell r="G87">
            <v>727.21</v>
          </cell>
          <cell r="H87">
            <v>724.75</v>
          </cell>
          <cell r="I87">
            <v>720.2</v>
          </cell>
          <cell r="J87">
            <v>0</v>
          </cell>
        </row>
        <row r="88">
          <cell r="A88">
            <v>2605</v>
          </cell>
          <cell r="B88" t="str">
            <v>LAKE HAMILTON SCHOOL DISTRICT</v>
          </cell>
          <cell r="C88">
            <v>3637.69</v>
          </cell>
          <cell r="D88">
            <v>3626.88</v>
          </cell>
          <cell r="E88">
            <v>3627.8</v>
          </cell>
          <cell r="F88">
            <v>0</v>
          </cell>
          <cell r="G88">
            <v>3637.69</v>
          </cell>
          <cell r="H88">
            <v>3632.2200000000003</v>
          </cell>
          <cell r="I88">
            <v>3630.7200000000003</v>
          </cell>
          <cell r="J88">
            <v>0</v>
          </cell>
        </row>
        <row r="89">
          <cell r="A89">
            <v>2606</v>
          </cell>
          <cell r="B89" t="str">
            <v>LAKESIDE SCHOOL DIST(GARLAND)</v>
          </cell>
          <cell r="C89">
            <v>3410.71</v>
          </cell>
          <cell r="D89">
            <v>3413.3300000000004</v>
          </cell>
          <cell r="E89">
            <v>3412.15</v>
          </cell>
          <cell r="F89">
            <v>0</v>
          </cell>
          <cell r="G89">
            <v>3410.71</v>
          </cell>
          <cell r="H89">
            <v>3411.92</v>
          </cell>
          <cell r="I89">
            <v>3412</v>
          </cell>
          <cell r="J89">
            <v>0</v>
          </cell>
        </row>
        <row r="90">
          <cell r="A90">
            <v>2607</v>
          </cell>
          <cell r="B90" t="str">
            <v>MOUNTAIN PINE SCHOOL DISTRICT</v>
          </cell>
          <cell r="C90">
            <v>529.09</v>
          </cell>
          <cell r="D90">
            <v>520.55999999999995</v>
          </cell>
          <cell r="E90">
            <v>515.28</v>
          </cell>
          <cell r="F90">
            <v>0</v>
          </cell>
          <cell r="G90">
            <v>529.09</v>
          </cell>
          <cell r="H90">
            <v>524.83000000000004</v>
          </cell>
          <cell r="I90">
            <v>521.87</v>
          </cell>
          <cell r="J90">
            <v>0</v>
          </cell>
        </row>
        <row r="91">
          <cell r="A91">
            <v>2703</v>
          </cell>
          <cell r="B91" t="str">
            <v>POYEN SCHOOL DISTRICT</v>
          </cell>
          <cell r="C91">
            <v>562.93999999999994</v>
          </cell>
          <cell r="D91">
            <v>561.11</v>
          </cell>
          <cell r="E91">
            <v>563.4</v>
          </cell>
          <cell r="F91">
            <v>0</v>
          </cell>
          <cell r="G91">
            <v>562.93999999999994</v>
          </cell>
          <cell r="H91">
            <v>561.98</v>
          </cell>
          <cell r="I91">
            <v>562.42999999999995</v>
          </cell>
          <cell r="J91">
            <v>0</v>
          </cell>
        </row>
        <row r="92">
          <cell r="A92">
            <v>2705</v>
          </cell>
          <cell r="B92" t="str">
            <v>SHERIDAN SCHOOL DISTRICT</v>
          </cell>
          <cell r="C92">
            <v>3999.0200000000004</v>
          </cell>
          <cell r="D92">
            <v>3965.73</v>
          </cell>
          <cell r="E92">
            <v>3947.53</v>
          </cell>
          <cell r="F92">
            <v>0</v>
          </cell>
          <cell r="G92">
            <v>3999.0200000000004</v>
          </cell>
          <cell r="H92">
            <v>3982.1800000000003</v>
          </cell>
          <cell r="I92">
            <v>3971.09</v>
          </cell>
          <cell r="J92">
            <v>0</v>
          </cell>
        </row>
        <row r="93">
          <cell r="A93">
            <v>2803</v>
          </cell>
          <cell r="B93" t="str">
            <v>MARMADUKE SCHOOL DISTRICT</v>
          </cell>
          <cell r="C93">
            <v>591.27</v>
          </cell>
          <cell r="D93">
            <v>591.41999999999996</v>
          </cell>
          <cell r="E93">
            <v>592.87</v>
          </cell>
          <cell r="F93">
            <v>0</v>
          </cell>
          <cell r="G93">
            <v>591.27</v>
          </cell>
          <cell r="H93">
            <v>591.34</v>
          </cell>
          <cell r="I93">
            <v>591.85</v>
          </cell>
          <cell r="J93">
            <v>0</v>
          </cell>
        </row>
        <row r="94">
          <cell r="A94">
            <v>2807</v>
          </cell>
          <cell r="B94" t="str">
            <v>GREENE COUNTY TECH SCHOOL DISTRICT</v>
          </cell>
          <cell r="C94">
            <v>3188.76</v>
          </cell>
          <cell r="D94">
            <v>3164.61</v>
          </cell>
          <cell r="E94">
            <v>3152.3500000000004</v>
          </cell>
          <cell r="F94">
            <v>0</v>
          </cell>
          <cell r="G94">
            <v>3188.76</v>
          </cell>
          <cell r="H94">
            <v>3176.5400000000004</v>
          </cell>
          <cell r="I94">
            <v>3168.5400000000004</v>
          </cell>
          <cell r="J94">
            <v>0</v>
          </cell>
        </row>
        <row r="95">
          <cell r="A95">
            <v>2808</v>
          </cell>
          <cell r="B95" t="str">
            <v>PARAGOULD SCHOOL DISTRICT</v>
          </cell>
          <cell r="C95">
            <v>2970.57</v>
          </cell>
          <cell r="D95">
            <v>2962.7000000000003</v>
          </cell>
          <cell r="E95">
            <v>2957.57</v>
          </cell>
          <cell r="F95">
            <v>0</v>
          </cell>
          <cell r="G95">
            <v>2970.57</v>
          </cell>
          <cell r="H95">
            <v>2966.63</v>
          </cell>
          <cell r="I95">
            <v>2963.6600000000003</v>
          </cell>
          <cell r="J95">
            <v>0</v>
          </cell>
        </row>
        <row r="96">
          <cell r="A96">
            <v>2901</v>
          </cell>
          <cell r="B96" t="str">
            <v>BLEVINS SCHOOL DISTRICT</v>
          </cell>
          <cell r="C96">
            <v>313.99</v>
          </cell>
          <cell r="D96">
            <v>316.94</v>
          </cell>
          <cell r="E96">
            <v>321.48</v>
          </cell>
          <cell r="F96">
            <v>0</v>
          </cell>
          <cell r="G96">
            <v>313.99</v>
          </cell>
          <cell r="H96">
            <v>315.49</v>
          </cell>
          <cell r="I96">
            <v>317.46999999999997</v>
          </cell>
          <cell r="J96">
            <v>0</v>
          </cell>
        </row>
        <row r="97">
          <cell r="A97">
            <v>2903</v>
          </cell>
          <cell r="B97" t="str">
            <v>HOPE SCHOOL DISTRICT</v>
          </cell>
          <cell r="C97">
            <v>1984.21</v>
          </cell>
          <cell r="D97">
            <v>1985.49</v>
          </cell>
          <cell r="E97">
            <v>1973.05</v>
          </cell>
          <cell r="F97">
            <v>0</v>
          </cell>
          <cell r="G97">
            <v>1984.21</v>
          </cell>
          <cell r="H97">
            <v>1984.85</v>
          </cell>
          <cell r="I97">
            <v>1981.11</v>
          </cell>
          <cell r="J97">
            <v>0</v>
          </cell>
        </row>
        <row r="98">
          <cell r="A98">
            <v>2906</v>
          </cell>
          <cell r="B98" t="str">
            <v>SPRING HILL SCHOOL DISTRICT</v>
          </cell>
          <cell r="C98">
            <v>615.34</v>
          </cell>
          <cell r="D98">
            <v>612.51</v>
          </cell>
          <cell r="E98">
            <v>610.21</v>
          </cell>
          <cell r="F98">
            <v>0</v>
          </cell>
          <cell r="G98">
            <v>615.34</v>
          </cell>
          <cell r="H98">
            <v>613.93999999999994</v>
          </cell>
          <cell r="I98">
            <v>612.71</v>
          </cell>
          <cell r="J98">
            <v>0</v>
          </cell>
        </row>
        <row r="99">
          <cell r="A99">
            <v>3001</v>
          </cell>
          <cell r="B99" t="str">
            <v>BISMARCK SCHOOL DISTRICT</v>
          </cell>
          <cell r="C99">
            <v>1019.55</v>
          </cell>
          <cell r="D99">
            <v>1024.3</v>
          </cell>
          <cell r="E99">
            <v>1021.61</v>
          </cell>
          <cell r="F99">
            <v>0</v>
          </cell>
          <cell r="G99">
            <v>1019.55</v>
          </cell>
          <cell r="H99">
            <v>1021.86</v>
          </cell>
          <cell r="I99">
            <v>1021.78</v>
          </cell>
          <cell r="J99">
            <v>0</v>
          </cell>
        </row>
        <row r="100">
          <cell r="A100">
            <v>3002</v>
          </cell>
          <cell r="B100" t="str">
            <v>GLEN ROSE SCHOOL DISTRICT</v>
          </cell>
          <cell r="C100">
            <v>912.54</v>
          </cell>
          <cell r="D100">
            <v>895.67</v>
          </cell>
          <cell r="E100">
            <v>890.39</v>
          </cell>
          <cell r="F100">
            <v>0</v>
          </cell>
          <cell r="G100">
            <v>912.54</v>
          </cell>
          <cell r="H100">
            <v>904.5</v>
          </cell>
          <cell r="I100">
            <v>899.95</v>
          </cell>
          <cell r="J100">
            <v>0</v>
          </cell>
        </row>
        <row r="101">
          <cell r="A101">
            <v>3003</v>
          </cell>
          <cell r="B101" t="str">
            <v>MAGNET COVE SCHOOL DIST.</v>
          </cell>
          <cell r="C101">
            <v>639.63</v>
          </cell>
          <cell r="D101">
            <v>639.39</v>
          </cell>
          <cell r="E101">
            <v>638.72</v>
          </cell>
          <cell r="F101">
            <v>0</v>
          </cell>
          <cell r="G101">
            <v>639.63</v>
          </cell>
          <cell r="H101">
            <v>639.5</v>
          </cell>
          <cell r="I101">
            <v>639.24</v>
          </cell>
          <cell r="J101">
            <v>0</v>
          </cell>
        </row>
        <row r="102">
          <cell r="A102">
            <v>3004</v>
          </cell>
          <cell r="B102" t="str">
            <v>MALVERN SCHOOL DISTRICT</v>
          </cell>
          <cell r="C102">
            <v>1718.34</v>
          </cell>
          <cell r="D102">
            <v>1705.32</v>
          </cell>
          <cell r="E102">
            <v>1696.88</v>
          </cell>
          <cell r="F102">
            <v>0</v>
          </cell>
          <cell r="G102">
            <v>1718.34</v>
          </cell>
          <cell r="H102">
            <v>1711.68</v>
          </cell>
          <cell r="I102">
            <v>1706.67</v>
          </cell>
          <cell r="J102">
            <v>0</v>
          </cell>
        </row>
        <row r="103">
          <cell r="A103">
            <v>3005</v>
          </cell>
          <cell r="B103" t="str">
            <v>OUACHITA SCHOOL DISTRICT</v>
          </cell>
          <cell r="C103">
            <v>549.70000000000005</v>
          </cell>
          <cell r="D103">
            <v>543.88</v>
          </cell>
          <cell r="E103">
            <v>547.9</v>
          </cell>
          <cell r="F103">
            <v>0</v>
          </cell>
          <cell r="G103">
            <v>549.70000000000005</v>
          </cell>
          <cell r="H103">
            <v>547.08000000000004</v>
          </cell>
          <cell r="I103">
            <v>547.36</v>
          </cell>
          <cell r="J103">
            <v>0</v>
          </cell>
        </row>
        <row r="104">
          <cell r="A104">
            <v>3102</v>
          </cell>
          <cell r="B104" t="str">
            <v>DIERKS SCHOOL DISTRICT</v>
          </cell>
          <cell r="C104">
            <v>547.53</v>
          </cell>
          <cell r="D104">
            <v>544.96</v>
          </cell>
          <cell r="E104">
            <v>547.80999999999995</v>
          </cell>
          <cell r="F104">
            <v>0</v>
          </cell>
          <cell r="G104">
            <v>547.53</v>
          </cell>
          <cell r="H104">
            <v>546.25</v>
          </cell>
          <cell r="I104">
            <v>546.78</v>
          </cell>
          <cell r="J104">
            <v>0</v>
          </cell>
        </row>
        <row r="105">
          <cell r="A105">
            <v>3104</v>
          </cell>
          <cell r="B105" t="str">
            <v>MINERAL SPRINGS SCHOOL DISTRICT</v>
          </cell>
          <cell r="C105">
            <v>364.12</v>
          </cell>
          <cell r="D105">
            <v>358.2</v>
          </cell>
          <cell r="E105">
            <v>354.24</v>
          </cell>
          <cell r="F105">
            <v>0</v>
          </cell>
          <cell r="G105">
            <v>364.12</v>
          </cell>
          <cell r="H105">
            <v>361.15999999999997</v>
          </cell>
          <cell r="I105">
            <v>359.01</v>
          </cell>
          <cell r="J105">
            <v>0</v>
          </cell>
        </row>
        <row r="106">
          <cell r="A106">
            <v>3105</v>
          </cell>
          <cell r="B106" t="str">
            <v>NASHVILLE SCHOOL DISTRICT</v>
          </cell>
          <cell r="C106">
            <v>1718.53</v>
          </cell>
          <cell r="D106">
            <v>1715.92</v>
          </cell>
          <cell r="E106">
            <v>1711.97</v>
          </cell>
          <cell r="F106">
            <v>0</v>
          </cell>
          <cell r="G106">
            <v>1718.53</v>
          </cell>
          <cell r="H106">
            <v>1717.28</v>
          </cell>
          <cell r="I106">
            <v>1715.51</v>
          </cell>
          <cell r="J106">
            <v>0</v>
          </cell>
        </row>
        <row r="107">
          <cell r="A107">
            <v>3201</v>
          </cell>
          <cell r="B107" t="str">
            <v>BATESVILLE SCHOOL DISTRICT</v>
          </cell>
          <cell r="C107">
            <v>2929.53</v>
          </cell>
          <cell r="D107">
            <v>2918.9300000000003</v>
          </cell>
          <cell r="E107">
            <v>2899.9500000000003</v>
          </cell>
          <cell r="F107">
            <v>0</v>
          </cell>
          <cell r="G107">
            <v>2929.53</v>
          </cell>
          <cell r="H107">
            <v>2924.1000000000004</v>
          </cell>
          <cell r="I107">
            <v>2916.1800000000003</v>
          </cell>
          <cell r="J107">
            <v>0</v>
          </cell>
        </row>
        <row r="108">
          <cell r="A108">
            <v>3209</v>
          </cell>
          <cell r="B108" t="str">
            <v>SOUTHSIDE SCHOOL DISTRICT (INDEPENDENCE)</v>
          </cell>
          <cell r="C108">
            <v>1958.75</v>
          </cell>
          <cell r="D108">
            <v>1936.72</v>
          </cell>
          <cell r="E108">
            <v>1914.26</v>
          </cell>
          <cell r="F108">
            <v>0</v>
          </cell>
          <cell r="G108">
            <v>1958.75</v>
          </cell>
          <cell r="H108">
            <v>1948</v>
          </cell>
          <cell r="I108">
            <v>1937.51</v>
          </cell>
          <cell r="J108">
            <v>0</v>
          </cell>
        </row>
        <row r="109">
          <cell r="A109">
            <v>3211</v>
          </cell>
          <cell r="B109" t="str">
            <v>MIDLAND SCHOOL DISTRICT</v>
          </cell>
          <cell r="C109">
            <v>400.84</v>
          </cell>
          <cell r="D109">
            <v>396.03</v>
          </cell>
          <cell r="E109">
            <v>396.2</v>
          </cell>
          <cell r="F109">
            <v>0</v>
          </cell>
          <cell r="G109">
            <v>400.84</v>
          </cell>
          <cell r="H109">
            <v>398.40999999999997</v>
          </cell>
          <cell r="I109">
            <v>397.69</v>
          </cell>
          <cell r="J109">
            <v>0</v>
          </cell>
        </row>
        <row r="110">
          <cell r="A110">
            <v>3212</v>
          </cell>
          <cell r="B110" t="str">
            <v>CEDAR RIDGE SCHOOL DISTRICT</v>
          </cell>
          <cell r="C110">
            <v>623.64</v>
          </cell>
          <cell r="D110">
            <v>619.62</v>
          </cell>
          <cell r="E110">
            <v>624.81999999999994</v>
          </cell>
          <cell r="F110">
            <v>0</v>
          </cell>
          <cell r="G110">
            <v>623.64</v>
          </cell>
          <cell r="H110">
            <v>621.61</v>
          </cell>
          <cell r="I110">
            <v>622.66999999999996</v>
          </cell>
          <cell r="J110">
            <v>0</v>
          </cell>
        </row>
        <row r="111">
          <cell r="A111">
            <v>3301</v>
          </cell>
          <cell r="B111" t="str">
            <v>CALICO ROCK SCHOOL DISTRICT</v>
          </cell>
          <cell r="C111">
            <v>334.01</v>
          </cell>
          <cell r="D111">
            <v>336.15</v>
          </cell>
          <cell r="E111">
            <v>340.77</v>
          </cell>
          <cell r="F111">
            <v>0</v>
          </cell>
          <cell r="G111">
            <v>334.01</v>
          </cell>
          <cell r="H111">
            <v>335.07</v>
          </cell>
          <cell r="I111">
            <v>337.02</v>
          </cell>
          <cell r="J111">
            <v>0</v>
          </cell>
        </row>
        <row r="112">
          <cell r="A112">
            <v>3302</v>
          </cell>
          <cell r="B112" t="str">
            <v>MELBOURNE SCHOOL DISTRICT</v>
          </cell>
          <cell r="C112">
            <v>716.14</v>
          </cell>
          <cell r="D112">
            <v>707.16</v>
          </cell>
          <cell r="E112">
            <v>695.98</v>
          </cell>
          <cell r="F112">
            <v>0</v>
          </cell>
          <cell r="G112">
            <v>716.14</v>
          </cell>
          <cell r="H112">
            <v>711.76</v>
          </cell>
          <cell r="I112">
            <v>706.85</v>
          </cell>
          <cell r="J112">
            <v>0</v>
          </cell>
        </row>
        <row r="113">
          <cell r="A113">
            <v>3306</v>
          </cell>
          <cell r="B113" t="str">
            <v>IZARD COUNTY CONSOLIDATED SCHOOL DISTRICT</v>
          </cell>
          <cell r="C113">
            <v>618.77</v>
          </cell>
          <cell r="D113">
            <v>611.02</v>
          </cell>
          <cell r="E113">
            <v>604.02</v>
          </cell>
          <cell r="F113">
            <v>0</v>
          </cell>
          <cell r="G113">
            <v>618.77</v>
          </cell>
          <cell r="H113">
            <v>614.79999999999995</v>
          </cell>
          <cell r="I113">
            <v>611.21</v>
          </cell>
          <cell r="J113">
            <v>0</v>
          </cell>
        </row>
        <row r="114">
          <cell r="A114">
            <v>3403</v>
          </cell>
          <cell r="B114" t="str">
            <v>NEWPORT SCHOOL DISTRICT</v>
          </cell>
          <cell r="C114">
            <v>1088.53</v>
          </cell>
          <cell r="D114">
            <v>1077.57</v>
          </cell>
          <cell r="E114">
            <v>1075.8499999999999</v>
          </cell>
          <cell r="F114">
            <v>0</v>
          </cell>
          <cell r="G114">
            <v>1088.53</v>
          </cell>
          <cell r="H114">
            <v>1083.19</v>
          </cell>
          <cell r="I114">
            <v>1080.78</v>
          </cell>
          <cell r="J114">
            <v>0</v>
          </cell>
        </row>
        <row r="115">
          <cell r="A115">
            <v>3405</v>
          </cell>
          <cell r="B115" t="str">
            <v>JACKSON CO. SCHOOL DISTRICT</v>
          </cell>
          <cell r="C115">
            <v>787.83</v>
          </cell>
          <cell r="D115">
            <v>780.89</v>
          </cell>
          <cell r="E115">
            <v>769.98</v>
          </cell>
          <cell r="F115">
            <v>0</v>
          </cell>
          <cell r="G115">
            <v>787.83</v>
          </cell>
          <cell r="H115">
            <v>784.16</v>
          </cell>
          <cell r="I115">
            <v>779.85</v>
          </cell>
          <cell r="J115">
            <v>0</v>
          </cell>
        </row>
        <row r="116">
          <cell r="A116">
            <v>3505</v>
          </cell>
          <cell r="B116" t="str">
            <v>PINE BLUFF SCHOOL DISTRICT</v>
          </cell>
          <cell r="C116">
            <v>2644.2</v>
          </cell>
          <cell r="D116">
            <v>2639.1400000000003</v>
          </cell>
          <cell r="E116">
            <v>2630.65</v>
          </cell>
          <cell r="F116">
            <v>0</v>
          </cell>
          <cell r="G116">
            <v>2644.2</v>
          </cell>
          <cell r="H116">
            <v>2641.73</v>
          </cell>
          <cell r="I116">
            <v>2637.98</v>
          </cell>
          <cell r="J116">
            <v>0</v>
          </cell>
        </row>
        <row r="117">
          <cell r="A117">
            <v>3509</v>
          </cell>
          <cell r="B117" t="str">
            <v>WATSON CHAPEL SCHOOL DISTRICT</v>
          </cell>
          <cell r="C117">
            <v>1507.9</v>
          </cell>
          <cell r="D117">
            <v>1508.03</v>
          </cell>
          <cell r="E117">
            <v>1498.24</v>
          </cell>
          <cell r="F117">
            <v>0</v>
          </cell>
          <cell r="G117">
            <v>1507.9</v>
          </cell>
          <cell r="H117">
            <v>1507.96</v>
          </cell>
          <cell r="I117">
            <v>1504.83</v>
          </cell>
          <cell r="J117">
            <v>0</v>
          </cell>
        </row>
        <row r="118">
          <cell r="A118">
            <v>3510</v>
          </cell>
          <cell r="B118" t="str">
            <v>WHITE HALL SCHOOL DISTRICT</v>
          </cell>
          <cell r="C118">
            <v>2979.0200000000004</v>
          </cell>
          <cell r="D118">
            <v>2980.73</v>
          </cell>
          <cell r="E118">
            <v>2940.9900000000002</v>
          </cell>
          <cell r="F118">
            <v>0</v>
          </cell>
          <cell r="G118">
            <v>2979.0200000000004</v>
          </cell>
          <cell r="H118">
            <v>2979.87</v>
          </cell>
          <cell r="I118">
            <v>2966.9100000000003</v>
          </cell>
          <cell r="J118">
            <v>0</v>
          </cell>
        </row>
        <row r="119">
          <cell r="A119">
            <v>3601</v>
          </cell>
          <cell r="B119" t="str">
            <v>CLARKSVILLE SCHOOL DISTRICT</v>
          </cell>
          <cell r="C119">
            <v>2375.1000000000004</v>
          </cell>
          <cell r="D119">
            <v>2361.67</v>
          </cell>
          <cell r="E119">
            <v>2353.23</v>
          </cell>
          <cell r="F119">
            <v>0</v>
          </cell>
          <cell r="G119">
            <v>2375.1000000000004</v>
          </cell>
          <cell r="H119">
            <v>2368.15</v>
          </cell>
          <cell r="I119">
            <v>2363.3700000000003</v>
          </cell>
          <cell r="J119">
            <v>0</v>
          </cell>
        </row>
        <row r="120">
          <cell r="A120">
            <v>3604</v>
          </cell>
          <cell r="B120" t="str">
            <v>LAMAR SCHOOL DISTRICT</v>
          </cell>
          <cell r="C120">
            <v>1139.8399999999999</v>
          </cell>
          <cell r="D120">
            <v>1123.08</v>
          </cell>
          <cell r="E120">
            <v>1116.8900000000001</v>
          </cell>
          <cell r="F120">
            <v>0</v>
          </cell>
          <cell r="G120">
            <v>1139.8399999999999</v>
          </cell>
          <cell r="H120">
            <v>1131.56</v>
          </cell>
          <cell r="I120">
            <v>1126.94</v>
          </cell>
          <cell r="J120">
            <v>0</v>
          </cell>
        </row>
        <row r="121">
          <cell r="A121">
            <v>3606</v>
          </cell>
          <cell r="B121" t="str">
            <v>WESTSIDE SCHOOL DIST(JOHNSON)</v>
          </cell>
          <cell r="C121">
            <v>539.72</v>
          </cell>
          <cell r="D121">
            <v>530.15</v>
          </cell>
          <cell r="E121">
            <v>531.58000000000004</v>
          </cell>
          <cell r="F121">
            <v>0</v>
          </cell>
          <cell r="G121">
            <v>539.72</v>
          </cell>
          <cell r="H121">
            <v>534.92999999999995</v>
          </cell>
          <cell r="I121">
            <v>533.86</v>
          </cell>
          <cell r="J121">
            <v>0</v>
          </cell>
        </row>
        <row r="122">
          <cell r="A122">
            <v>3704</v>
          </cell>
          <cell r="B122" t="str">
            <v>LAFAYETTE COUNTY SCHOOL DISTRICT</v>
          </cell>
          <cell r="C122">
            <v>396.67</v>
          </cell>
          <cell r="D122">
            <v>390.33</v>
          </cell>
          <cell r="E122">
            <v>385.21999999999997</v>
          </cell>
          <cell r="F122">
            <v>0</v>
          </cell>
          <cell r="G122">
            <v>396.67</v>
          </cell>
          <cell r="H122">
            <v>393.5</v>
          </cell>
          <cell r="I122">
            <v>390.9</v>
          </cell>
          <cell r="J122">
            <v>0</v>
          </cell>
        </row>
        <row r="123">
          <cell r="A123">
            <v>3804</v>
          </cell>
          <cell r="B123" t="str">
            <v>HOXIE SCHOOL DISTRICT</v>
          </cell>
          <cell r="C123">
            <v>799.89</v>
          </cell>
          <cell r="D123">
            <v>797.24</v>
          </cell>
          <cell r="E123">
            <v>785.72</v>
          </cell>
          <cell r="F123">
            <v>0</v>
          </cell>
          <cell r="G123">
            <v>799.89</v>
          </cell>
          <cell r="H123">
            <v>798.56999999999994</v>
          </cell>
          <cell r="I123">
            <v>794.35</v>
          </cell>
          <cell r="J123">
            <v>0</v>
          </cell>
        </row>
        <row r="124">
          <cell r="A124">
            <v>3806</v>
          </cell>
          <cell r="B124" t="str">
            <v>SLOAN-HENDRIX SCHOOL DISTRICT</v>
          </cell>
          <cell r="C124">
            <v>818.2</v>
          </cell>
          <cell r="D124">
            <v>813.28</v>
          </cell>
          <cell r="E124">
            <v>811.27</v>
          </cell>
          <cell r="F124">
            <v>0</v>
          </cell>
          <cell r="G124">
            <v>818.2</v>
          </cell>
          <cell r="H124">
            <v>815.68</v>
          </cell>
          <cell r="I124">
            <v>814.28</v>
          </cell>
          <cell r="J124">
            <v>0</v>
          </cell>
        </row>
        <row r="125">
          <cell r="A125">
            <v>3809</v>
          </cell>
          <cell r="B125" t="str">
            <v>HILLCREST SCHOOL DISTRICT</v>
          </cell>
          <cell r="C125">
            <v>382.32</v>
          </cell>
          <cell r="D125">
            <v>379.2</v>
          </cell>
          <cell r="E125">
            <v>375.44</v>
          </cell>
          <cell r="F125">
            <v>0</v>
          </cell>
          <cell r="G125">
            <v>382.32</v>
          </cell>
          <cell r="H125">
            <v>380.78999999999996</v>
          </cell>
          <cell r="I125">
            <v>379.09</v>
          </cell>
          <cell r="J125">
            <v>0</v>
          </cell>
        </row>
        <row r="126">
          <cell r="A126">
            <v>3810</v>
          </cell>
          <cell r="B126" t="str">
            <v>LAWRENCE COUNTY SCHOOL DISTRICT</v>
          </cell>
          <cell r="C126">
            <v>1004.79</v>
          </cell>
          <cell r="D126">
            <v>984.53</v>
          </cell>
          <cell r="E126">
            <v>976.86</v>
          </cell>
          <cell r="F126">
            <v>0</v>
          </cell>
          <cell r="G126">
            <v>1004.79</v>
          </cell>
          <cell r="H126">
            <v>994.18999999999994</v>
          </cell>
          <cell r="I126">
            <v>988.68999999999994</v>
          </cell>
          <cell r="J126">
            <v>0</v>
          </cell>
        </row>
        <row r="127">
          <cell r="A127">
            <v>3904</v>
          </cell>
          <cell r="B127" t="str">
            <v>LEE COUNTY SCHOOL DISTRICT</v>
          </cell>
          <cell r="C127">
            <v>632.96</v>
          </cell>
          <cell r="D127">
            <v>640.87</v>
          </cell>
          <cell r="E127">
            <v>644.20000000000005</v>
          </cell>
          <cell r="F127">
            <v>0</v>
          </cell>
          <cell r="G127">
            <v>632.96</v>
          </cell>
          <cell r="H127">
            <v>636.87</v>
          </cell>
          <cell r="I127">
            <v>639.15</v>
          </cell>
          <cell r="J127">
            <v>0</v>
          </cell>
        </row>
        <row r="128">
          <cell r="A128">
            <v>4003</v>
          </cell>
          <cell r="B128" t="str">
            <v>STAR CITY SCHOOL DISTRICT</v>
          </cell>
          <cell r="C128">
            <v>1251.8900000000001</v>
          </cell>
          <cell r="D128">
            <v>1242.73</v>
          </cell>
          <cell r="E128">
            <v>1223.5899999999999</v>
          </cell>
          <cell r="F128">
            <v>0</v>
          </cell>
          <cell r="G128">
            <v>1251.8900000000001</v>
          </cell>
          <cell r="H128">
            <v>1247.2</v>
          </cell>
          <cell r="I128">
            <v>1239.71</v>
          </cell>
          <cell r="J128">
            <v>0</v>
          </cell>
        </row>
        <row r="129">
          <cell r="A129">
            <v>4101</v>
          </cell>
          <cell r="B129" t="str">
            <v>ASHDOWN SCHOOL DISTRICT</v>
          </cell>
          <cell r="C129">
            <v>1213.96</v>
          </cell>
          <cell r="D129">
            <v>1219.05</v>
          </cell>
          <cell r="E129">
            <v>1231.1600000000001</v>
          </cell>
          <cell r="F129">
            <v>0</v>
          </cell>
          <cell r="G129">
            <v>1213.96</v>
          </cell>
          <cell r="H129">
            <v>1216.56</v>
          </cell>
          <cell r="I129">
            <v>1221.52</v>
          </cell>
          <cell r="J129">
            <v>0</v>
          </cell>
        </row>
        <row r="130">
          <cell r="A130">
            <v>4102</v>
          </cell>
          <cell r="B130" t="str">
            <v>FOREMAN SCHOOL DISTRICT</v>
          </cell>
          <cell r="C130">
            <v>503.23</v>
          </cell>
          <cell r="D130">
            <v>505.31</v>
          </cell>
          <cell r="E130">
            <v>497.68</v>
          </cell>
          <cell r="F130">
            <v>0</v>
          </cell>
          <cell r="G130">
            <v>503.23</v>
          </cell>
          <cell r="H130">
            <v>504.27</v>
          </cell>
          <cell r="I130">
            <v>502.07</v>
          </cell>
          <cell r="J130">
            <v>0</v>
          </cell>
        </row>
        <row r="131">
          <cell r="A131">
            <v>4201</v>
          </cell>
          <cell r="B131" t="str">
            <v>BOONEVILLE SCHOOL DISTRICT</v>
          </cell>
          <cell r="C131">
            <v>1206.98</v>
          </cell>
          <cell r="D131">
            <v>1216.8</v>
          </cell>
          <cell r="E131">
            <v>1209.6500000000001</v>
          </cell>
          <cell r="F131">
            <v>0</v>
          </cell>
          <cell r="G131">
            <v>1206.98</v>
          </cell>
          <cell r="H131">
            <v>1211.8399999999999</v>
          </cell>
          <cell r="I131">
            <v>1211.1199999999999</v>
          </cell>
          <cell r="J131">
            <v>0</v>
          </cell>
        </row>
        <row r="132">
          <cell r="A132">
            <v>4202</v>
          </cell>
          <cell r="B132" t="str">
            <v>MAGAZINE SCHOOL DISTRICT</v>
          </cell>
          <cell r="C132">
            <v>448.46999999999997</v>
          </cell>
          <cell r="D132">
            <v>457.42</v>
          </cell>
          <cell r="E132">
            <v>453.01</v>
          </cell>
          <cell r="F132">
            <v>0</v>
          </cell>
          <cell r="G132">
            <v>448.46999999999997</v>
          </cell>
          <cell r="H132">
            <v>452.84</v>
          </cell>
          <cell r="I132">
            <v>452.9</v>
          </cell>
          <cell r="J132">
            <v>0</v>
          </cell>
        </row>
        <row r="133">
          <cell r="A133">
            <v>4203</v>
          </cell>
          <cell r="B133" t="str">
            <v>PARIS SCHOOL DISTRICT</v>
          </cell>
          <cell r="C133">
            <v>890.34</v>
          </cell>
          <cell r="D133">
            <v>884.26</v>
          </cell>
          <cell r="E133">
            <v>882.38</v>
          </cell>
          <cell r="F133">
            <v>0</v>
          </cell>
          <cell r="G133">
            <v>890.34</v>
          </cell>
          <cell r="H133">
            <v>887.3</v>
          </cell>
          <cell r="I133">
            <v>885.76</v>
          </cell>
          <cell r="J133">
            <v>0</v>
          </cell>
        </row>
        <row r="134">
          <cell r="A134">
            <v>4204</v>
          </cell>
          <cell r="B134" t="str">
            <v>SCRANTON SCHOOL DISTRICT</v>
          </cell>
          <cell r="C134">
            <v>450.58</v>
          </cell>
          <cell r="D134">
            <v>453.21</v>
          </cell>
          <cell r="E134">
            <v>453.63</v>
          </cell>
          <cell r="F134">
            <v>0</v>
          </cell>
          <cell r="G134">
            <v>450.58</v>
          </cell>
          <cell r="H134">
            <v>451.92</v>
          </cell>
          <cell r="I134">
            <v>452.49</v>
          </cell>
          <cell r="J134">
            <v>0</v>
          </cell>
        </row>
        <row r="135">
          <cell r="A135">
            <v>4301</v>
          </cell>
          <cell r="B135" t="str">
            <v>LONOKE SCHOOL DISTRICT</v>
          </cell>
          <cell r="C135">
            <v>1477.98</v>
          </cell>
          <cell r="D135">
            <v>1465.99</v>
          </cell>
          <cell r="E135">
            <v>1459.43</v>
          </cell>
          <cell r="F135">
            <v>0</v>
          </cell>
          <cell r="G135">
            <v>1477.98</v>
          </cell>
          <cell r="H135">
            <v>1471.98</v>
          </cell>
          <cell r="I135">
            <v>1467.87</v>
          </cell>
          <cell r="J135">
            <v>0</v>
          </cell>
        </row>
        <row r="136">
          <cell r="A136">
            <v>4302</v>
          </cell>
          <cell r="B136" t="str">
            <v>ENGLAND SCHOOL DISTRICT</v>
          </cell>
          <cell r="C136">
            <v>586.68999999999994</v>
          </cell>
          <cell r="D136">
            <v>582.45000000000005</v>
          </cell>
          <cell r="E136">
            <v>571.39</v>
          </cell>
          <cell r="F136">
            <v>0</v>
          </cell>
          <cell r="G136">
            <v>586.68999999999994</v>
          </cell>
          <cell r="H136">
            <v>584.51</v>
          </cell>
          <cell r="I136">
            <v>580.22</v>
          </cell>
          <cell r="J136">
            <v>0</v>
          </cell>
        </row>
        <row r="137">
          <cell r="A137">
            <v>4303</v>
          </cell>
          <cell r="B137" t="str">
            <v>CARLISLE SCHOOL DISTRICT</v>
          </cell>
          <cell r="C137">
            <v>612.20000000000005</v>
          </cell>
          <cell r="D137">
            <v>614.05999999999995</v>
          </cell>
          <cell r="E137">
            <v>608.86</v>
          </cell>
          <cell r="F137">
            <v>0</v>
          </cell>
          <cell r="G137">
            <v>612.20000000000005</v>
          </cell>
          <cell r="H137">
            <v>613.14</v>
          </cell>
          <cell r="I137">
            <v>611.79</v>
          </cell>
          <cell r="J137">
            <v>0</v>
          </cell>
        </row>
        <row r="138">
          <cell r="A138">
            <v>4304</v>
          </cell>
          <cell r="B138" t="str">
            <v>CABOT SCHOOL DISTRICT</v>
          </cell>
          <cell r="C138">
            <v>10108.91</v>
          </cell>
          <cell r="D138">
            <v>10091.31</v>
          </cell>
          <cell r="E138">
            <v>10113.06</v>
          </cell>
          <cell r="F138">
            <v>0</v>
          </cell>
          <cell r="G138">
            <v>10108.91</v>
          </cell>
          <cell r="H138">
            <v>10099.9</v>
          </cell>
          <cell r="I138">
            <v>10104.15</v>
          </cell>
          <cell r="J138">
            <v>0</v>
          </cell>
        </row>
        <row r="139">
          <cell r="A139">
            <v>4401</v>
          </cell>
          <cell r="B139" t="str">
            <v>HUNTSVILLE SCHOOL DISTRICT</v>
          </cell>
          <cell r="C139">
            <v>2130.6800000000003</v>
          </cell>
          <cell r="D139">
            <v>2104.92</v>
          </cell>
          <cell r="E139">
            <v>2096.84</v>
          </cell>
          <cell r="F139">
            <v>0</v>
          </cell>
          <cell r="G139">
            <v>2130.6800000000003</v>
          </cell>
          <cell r="H139">
            <v>2117.98</v>
          </cell>
          <cell r="I139">
            <v>2110.8700000000003</v>
          </cell>
          <cell r="J139">
            <v>0</v>
          </cell>
        </row>
        <row r="140">
          <cell r="A140">
            <v>4501</v>
          </cell>
          <cell r="B140" t="str">
            <v>FLIPPIN SCHOOL DISTRICT</v>
          </cell>
          <cell r="C140">
            <v>731.16</v>
          </cell>
          <cell r="D140">
            <v>723.17</v>
          </cell>
          <cell r="E140">
            <v>719.89</v>
          </cell>
          <cell r="F140">
            <v>0</v>
          </cell>
          <cell r="G140">
            <v>731.16</v>
          </cell>
          <cell r="H140">
            <v>727.06</v>
          </cell>
          <cell r="I140">
            <v>724.63</v>
          </cell>
          <cell r="J140">
            <v>0</v>
          </cell>
        </row>
        <row r="141">
          <cell r="A141">
            <v>4502</v>
          </cell>
          <cell r="B141" t="str">
            <v>YELLVILLE-SUMMIT SCHOOL DISTRICT.</v>
          </cell>
          <cell r="C141">
            <v>929.56</v>
          </cell>
          <cell r="D141">
            <v>928.58</v>
          </cell>
          <cell r="E141">
            <v>928.81</v>
          </cell>
          <cell r="F141">
            <v>0</v>
          </cell>
          <cell r="G141">
            <v>929.56</v>
          </cell>
          <cell r="H141">
            <v>929.06</v>
          </cell>
          <cell r="I141">
            <v>928.98</v>
          </cell>
          <cell r="J141">
            <v>0</v>
          </cell>
        </row>
        <row r="142">
          <cell r="A142">
            <v>4602</v>
          </cell>
          <cell r="B142" t="str">
            <v>GENOA CENTRAL SCHOOL DISTRICT</v>
          </cell>
          <cell r="C142">
            <v>1185.77</v>
          </cell>
          <cell r="D142">
            <v>1172.82</v>
          </cell>
          <cell r="E142">
            <v>1180.55</v>
          </cell>
          <cell r="F142">
            <v>0</v>
          </cell>
          <cell r="G142">
            <v>1185.77</v>
          </cell>
          <cell r="H142">
            <v>1179.68</v>
          </cell>
          <cell r="I142">
            <v>1179.97</v>
          </cell>
          <cell r="J142">
            <v>0</v>
          </cell>
        </row>
        <row r="143">
          <cell r="A143">
            <v>4603</v>
          </cell>
          <cell r="B143" t="str">
            <v>FOUKE SCHOOL DISTRICT</v>
          </cell>
          <cell r="C143">
            <v>989.08</v>
          </cell>
          <cell r="D143">
            <v>988.34</v>
          </cell>
          <cell r="E143">
            <v>981.81</v>
          </cell>
          <cell r="F143">
            <v>0</v>
          </cell>
          <cell r="G143">
            <v>989.08</v>
          </cell>
          <cell r="H143">
            <v>988.72</v>
          </cell>
          <cell r="I143">
            <v>986.4</v>
          </cell>
          <cell r="J143">
            <v>0</v>
          </cell>
        </row>
        <row r="144">
          <cell r="A144">
            <v>4605</v>
          </cell>
          <cell r="B144" t="str">
            <v>TEXARKANA SCHOOL DISTRICT</v>
          </cell>
          <cell r="C144">
            <v>3584.38</v>
          </cell>
          <cell r="D144">
            <v>3558.15</v>
          </cell>
          <cell r="E144">
            <v>3548.67</v>
          </cell>
          <cell r="F144">
            <v>0</v>
          </cell>
          <cell r="G144">
            <v>3584.38</v>
          </cell>
          <cell r="H144">
            <v>3570.8</v>
          </cell>
          <cell r="I144">
            <v>3563.48</v>
          </cell>
          <cell r="J144">
            <v>0</v>
          </cell>
        </row>
        <row r="145">
          <cell r="A145">
            <v>4701</v>
          </cell>
          <cell r="B145" t="str">
            <v>ARMOREL SCHOOL DISTRICT</v>
          </cell>
          <cell r="C145">
            <v>430.62</v>
          </cell>
          <cell r="D145">
            <v>427.83</v>
          </cell>
          <cell r="E145">
            <v>420.57</v>
          </cell>
          <cell r="F145">
            <v>0</v>
          </cell>
          <cell r="G145">
            <v>430.62</v>
          </cell>
          <cell r="H145">
            <v>429.23</v>
          </cell>
          <cell r="I145">
            <v>426.18</v>
          </cell>
          <cell r="J145">
            <v>0</v>
          </cell>
        </row>
        <row r="146">
          <cell r="A146">
            <v>4702</v>
          </cell>
          <cell r="B146" t="str">
            <v>BLYTHEVILLE SCHOOL DISTRICT</v>
          </cell>
          <cell r="C146">
            <v>1229.79</v>
          </cell>
          <cell r="D146">
            <v>1246.5899999999999</v>
          </cell>
          <cell r="E146">
            <v>1229.24</v>
          </cell>
          <cell r="F146">
            <v>0</v>
          </cell>
          <cell r="G146">
            <v>1229.79</v>
          </cell>
          <cell r="H146">
            <v>1238.0899999999999</v>
          </cell>
          <cell r="I146">
            <v>1234.94</v>
          </cell>
          <cell r="J146">
            <v>0</v>
          </cell>
        </row>
        <row r="147">
          <cell r="A147">
            <v>4706</v>
          </cell>
          <cell r="B147" t="str">
            <v>RIVERCREST SCHOOL DISTRICT 57</v>
          </cell>
          <cell r="C147">
            <v>1047.3499999999999</v>
          </cell>
          <cell r="D147">
            <v>1051.96</v>
          </cell>
          <cell r="E147">
            <v>1049.06</v>
          </cell>
          <cell r="F147">
            <v>0</v>
          </cell>
          <cell r="G147">
            <v>1047.3499999999999</v>
          </cell>
          <cell r="H147">
            <v>1049.42</v>
          </cell>
          <cell r="I147">
            <v>1049.31</v>
          </cell>
          <cell r="J147">
            <v>0</v>
          </cell>
        </row>
        <row r="148">
          <cell r="A148">
            <v>4708</v>
          </cell>
          <cell r="B148" t="str">
            <v>GOSNELL SCHOOL DISTRICT</v>
          </cell>
          <cell r="C148">
            <v>1188.5999999999999</v>
          </cell>
          <cell r="D148">
            <v>1178.78</v>
          </cell>
          <cell r="E148">
            <v>1169.49</v>
          </cell>
          <cell r="F148">
            <v>0</v>
          </cell>
          <cell r="G148">
            <v>1188.5999999999999</v>
          </cell>
          <cell r="H148">
            <v>1183.6299999999999</v>
          </cell>
          <cell r="I148">
            <v>1178.8799999999999</v>
          </cell>
          <cell r="J148">
            <v>0</v>
          </cell>
        </row>
        <row r="149">
          <cell r="A149">
            <v>4712</v>
          </cell>
          <cell r="B149" t="str">
            <v>MANILA SCHOOL DISTRICT</v>
          </cell>
          <cell r="C149">
            <v>980.63</v>
          </cell>
          <cell r="D149">
            <v>968.49</v>
          </cell>
          <cell r="E149">
            <v>949.43</v>
          </cell>
          <cell r="F149">
            <v>0</v>
          </cell>
          <cell r="G149">
            <v>980.63</v>
          </cell>
          <cell r="H149">
            <v>974.56</v>
          </cell>
          <cell r="I149">
            <v>966.46</v>
          </cell>
          <cell r="J149">
            <v>0</v>
          </cell>
        </row>
        <row r="150">
          <cell r="A150">
            <v>4713</v>
          </cell>
          <cell r="B150" t="str">
            <v>OSCEOLA SCHOOL DISTRICT</v>
          </cell>
          <cell r="C150">
            <v>804.33</v>
          </cell>
          <cell r="D150">
            <v>798.81999999999994</v>
          </cell>
          <cell r="E150">
            <v>785.88</v>
          </cell>
          <cell r="F150">
            <v>0</v>
          </cell>
          <cell r="G150">
            <v>804.33</v>
          </cell>
          <cell r="H150">
            <v>801.66</v>
          </cell>
          <cell r="I150">
            <v>796.61</v>
          </cell>
          <cell r="J150">
            <v>0</v>
          </cell>
        </row>
        <row r="151">
          <cell r="A151">
            <v>4801</v>
          </cell>
          <cell r="B151" t="str">
            <v>BRINKLEY SCHOOL DISTRICT</v>
          </cell>
          <cell r="C151">
            <v>365.69</v>
          </cell>
          <cell r="D151">
            <v>371.03</v>
          </cell>
          <cell r="E151">
            <v>359.27</v>
          </cell>
          <cell r="F151">
            <v>0</v>
          </cell>
          <cell r="G151">
            <v>365.69</v>
          </cell>
          <cell r="H151">
            <v>368.39</v>
          </cell>
          <cell r="I151">
            <v>365.56</v>
          </cell>
          <cell r="J151">
            <v>0</v>
          </cell>
        </row>
        <row r="152">
          <cell r="A152">
            <v>4802</v>
          </cell>
          <cell r="B152" t="str">
            <v>CLARENDON SCHOOL DISTRICT</v>
          </cell>
          <cell r="C152">
            <v>380.45</v>
          </cell>
          <cell r="D152">
            <v>374.77</v>
          </cell>
          <cell r="E152">
            <v>383.46999999999997</v>
          </cell>
          <cell r="F152">
            <v>0</v>
          </cell>
          <cell r="G152">
            <v>380.45</v>
          </cell>
          <cell r="H152">
            <v>377.55</v>
          </cell>
          <cell r="I152">
            <v>379.37</v>
          </cell>
          <cell r="J152">
            <v>0</v>
          </cell>
        </row>
        <row r="153">
          <cell r="A153">
            <v>4901</v>
          </cell>
          <cell r="B153" t="str">
            <v>CADDO HILLS SCHOOL DISTRICT</v>
          </cell>
          <cell r="C153">
            <v>560.52</v>
          </cell>
          <cell r="D153">
            <v>561.58000000000004</v>
          </cell>
          <cell r="E153">
            <v>558.29999999999995</v>
          </cell>
          <cell r="F153">
            <v>0</v>
          </cell>
          <cell r="G153">
            <v>560.52</v>
          </cell>
          <cell r="H153">
            <v>561.04999999999995</v>
          </cell>
          <cell r="I153">
            <v>560.12</v>
          </cell>
          <cell r="J153">
            <v>0</v>
          </cell>
        </row>
        <row r="154">
          <cell r="A154">
            <v>4902</v>
          </cell>
          <cell r="B154" t="str">
            <v>MOUNT IDA SCHOOL DISTRICT</v>
          </cell>
          <cell r="C154">
            <v>390.3</v>
          </cell>
          <cell r="D154">
            <v>385.57</v>
          </cell>
          <cell r="E154">
            <v>378.84</v>
          </cell>
          <cell r="F154">
            <v>0</v>
          </cell>
          <cell r="G154">
            <v>390.3</v>
          </cell>
          <cell r="H154">
            <v>387.90999999999997</v>
          </cell>
          <cell r="I154">
            <v>384.90999999999997</v>
          </cell>
          <cell r="J154">
            <v>0</v>
          </cell>
        </row>
        <row r="155">
          <cell r="A155">
            <v>5006</v>
          </cell>
          <cell r="B155" t="str">
            <v>PRESCOTT SCHOOL DISTRICT</v>
          </cell>
          <cell r="C155">
            <v>819.78</v>
          </cell>
          <cell r="D155">
            <v>836.2</v>
          </cell>
          <cell r="E155">
            <v>849.37</v>
          </cell>
          <cell r="F155">
            <v>0</v>
          </cell>
          <cell r="G155">
            <v>819.78</v>
          </cell>
          <cell r="H155">
            <v>827.99</v>
          </cell>
          <cell r="I155">
            <v>835.51</v>
          </cell>
          <cell r="J155">
            <v>0</v>
          </cell>
        </row>
        <row r="156">
          <cell r="A156">
            <v>5008</v>
          </cell>
          <cell r="B156" t="str">
            <v>NEVADA SCHOOL DISTRICT</v>
          </cell>
          <cell r="C156">
            <v>426.33</v>
          </cell>
          <cell r="D156">
            <v>421.37</v>
          </cell>
          <cell r="E156">
            <v>411.28</v>
          </cell>
          <cell r="F156">
            <v>0</v>
          </cell>
          <cell r="G156">
            <v>426.33</v>
          </cell>
          <cell r="H156">
            <v>423.78</v>
          </cell>
          <cell r="I156">
            <v>419.38</v>
          </cell>
          <cell r="J156">
            <v>0</v>
          </cell>
        </row>
        <row r="157">
          <cell r="A157">
            <v>5102</v>
          </cell>
          <cell r="B157" t="str">
            <v>JASPER SCHOOL DISTRICT</v>
          </cell>
          <cell r="C157">
            <v>762.1</v>
          </cell>
          <cell r="D157">
            <v>763.56999999999994</v>
          </cell>
          <cell r="E157">
            <v>750.71</v>
          </cell>
          <cell r="F157">
            <v>0</v>
          </cell>
          <cell r="G157">
            <v>762.1</v>
          </cell>
          <cell r="H157">
            <v>762.87</v>
          </cell>
          <cell r="I157">
            <v>758.67</v>
          </cell>
          <cell r="J157">
            <v>0</v>
          </cell>
        </row>
        <row r="158">
          <cell r="A158">
            <v>5106</v>
          </cell>
          <cell r="B158" t="str">
            <v>DEER/MT. JUDEA SCHOOL DISTRICT</v>
          </cell>
          <cell r="C158">
            <v>240.28</v>
          </cell>
          <cell r="D158">
            <v>243.25</v>
          </cell>
          <cell r="E158">
            <v>256.25</v>
          </cell>
          <cell r="F158">
            <v>0</v>
          </cell>
          <cell r="G158">
            <v>240.28</v>
          </cell>
          <cell r="H158">
            <v>241.73</v>
          </cell>
          <cell r="I158">
            <v>246.10999999999999</v>
          </cell>
          <cell r="J158">
            <v>0</v>
          </cell>
        </row>
        <row r="159">
          <cell r="A159">
            <v>5201</v>
          </cell>
          <cell r="B159" t="str">
            <v>BEARDEN SCHOOL DISTRICT</v>
          </cell>
          <cell r="C159">
            <v>431.68</v>
          </cell>
          <cell r="D159">
            <v>430.17</v>
          </cell>
          <cell r="E159">
            <v>422.53999999999996</v>
          </cell>
          <cell r="F159">
            <v>0</v>
          </cell>
          <cell r="G159">
            <v>431.68</v>
          </cell>
          <cell r="H159">
            <v>430.93</v>
          </cell>
          <cell r="I159">
            <v>428.09</v>
          </cell>
          <cell r="J159">
            <v>0</v>
          </cell>
        </row>
        <row r="160">
          <cell r="A160">
            <v>5204</v>
          </cell>
          <cell r="B160" t="str">
            <v>CAMDEN FAIRVIEW SCHOOL DISTRICT</v>
          </cell>
          <cell r="C160">
            <v>1759.31</v>
          </cell>
          <cell r="D160">
            <v>1743.61</v>
          </cell>
          <cell r="E160">
            <v>1724.36</v>
          </cell>
          <cell r="F160">
            <v>0</v>
          </cell>
          <cell r="G160">
            <v>1759.31</v>
          </cell>
          <cell r="H160">
            <v>1751.18</v>
          </cell>
          <cell r="I160">
            <v>1742.03</v>
          </cell>
          <cell r="J160">
            <v>0</v>
          </cell>
        </row>
        <row r="161">
          <cell r="A161">
            <v>5205</v>
          </cell>
          <cell r="B161" t="str">
            <v>HARMONY GROVE SCHOOL DISTRICT (OUACHITA)</v>
          </cell>
          <cell r="C161">
            <v>815.48</v>
          </cell>
          <cell r="D161">
            <v>803.36</v>
          </cell>
          <cell r="E161">
            <v>802.62</v>
          </cell>
          <cell r="F161">
            <v>0</v>
          </cell>
          <cell r="G161">
            <v>815.48</v>
          </cell>
          <cell r="H161">
            <v>809.42</v>
          </cell>
          <cell r="I161">
            <v>807.26</v>
          </cell>
          <cell r="J161">
            <v>0</v>
          </cell>
        </row>
        <row r="162">
          <cell r="A162">
            <v>5301</v>
          </cell>
          <cell r="B162" t="str">
            <v>EAST END SCHOOL DISTRICT</v>
          </cell>
          <cell r="C162">
            <v>631.77</v>
          </cell>
          <cell r="D162">
            <v>633.31999999999994</v>
          </cell>
          <cell r="E162">
            <v>630.41999999999996</v>
          </cell>
          <cell r="F162">
            <v>0</v>
          </cell>
          <cell r="G162">
            <v>631.77</v>
          </cell>
          <cell r="H162">
            <v>632.53</v>
          </cell>
          <cell r="I162">
            <v>631.86</v>
          </cell>
          <cell r="J162">
            <v>0</v>
          </cell>
        </row>
        <row r="163">
          <cell r="A163">
            <v>5303</v>
          </cell>
          <cell r="B163" t="str">
            <v>PERRYVILLE SCHOOL DISTRICT</v>
          </cell>
          <cell r="C163">
            <v>801.13</v>
          </cell>
          <cell r="D163">
            <v>816.47</v>
          </cell>
          <cell r="E163">
            <v>829.28</v>
          </cell>
          <cell r="F163">
            <v>0</v>
          </cell>
          <cell r="G163">
            <v>801.13</v>
          </cell>
          <cell r="H163">
            <v>808.68999999999994</v>
          </cell>
          <cell r="I163">
            <v>814.95</v>
          </cell>
          <cell r="J163">
            <v>0</v>
          </cell>
        </row>
        <row r="164">
          <cell r="A164">
            <v>5401</v>
          </cell>
          <cell r="B164" t="str">
            <v>BARTON SCHOOL DISTRICT</v>
          </cell>
          <cell r="C164">
            <v>612.20000000000005</v>
          </cell>
          <cell r="D164">
            <v>608.42999999999995</v>
          </cell>
          <cell r="E164">
            <v>609.37</v>
          </cell>
          <cell r="F164">
            <v>0</v>
          </cell>
          <cell r="G164">
            <v>612.20000000000005</v>
          </cell>
          <cell r="H164">
            <v>610.29</v>
          </cell>
          <cell r="I164">
            <v>609.99</v>
          </cell>
          <cell r="J164">
            <v>0</v>
          </cell>
        </row>
        <row r="165">
          <cell r="A165">
            <v>5403</v>
          </cell>
          <cell r="B165" t="str">
            <v>HELENA/ WEST HELENA SCHOOL DISTRICT</v>
          </cell>
          <cell r="C165">
            <v>970.95</v>
          </cell>
          <cell r="D165">
            <v>973.96</v>
          </cell>
          <cell r="E165">
            <v>958.04</v>
          </cell>
          <cell r="F165">
            <v>0</v>
          </cell>
          <cell r="G165">
            <v>970.95</v>
          </cell>
          <cell r="H165">
            <v>972.43999999999994</v>
          </cell>
          <cell r="I165">
            <v>967.9</v>
          </cell>
          <cell r="J165">
            <v>0</v>
          </cell>
        </row>
        <row r="166">
          <cell r="A166">
            <v>5404</v>
          </cell>
          <cell r="B166" t="str">
            <v>MARVELL-ELAINE SCHOOL DISTRICT</v>
          </cell>
          <cell r="C166">
            <v>185.82999999999998</v>
          </cell>
          <cell r="D166">
            <v>184.45999999999998</v>
          </cell>
          <cell r="E166">
            <v>179.24</v>
          </cell>
          <cell r="F166">
            <v>0</v>
          </cell>
          <cell r="G166">
            <v>185.82999999999998</v>
          </cell>
          <cell r="H166">
            <v>185.14</v>
          </cell>
          <cell r="I166">
            <v>183.29999999999998</v>
          </cell>
          <cell r="J166">
            <v>0</v>
          </cell>
        </row>
        <row r="167">
          <cell r="A167">
            <v>5502</v>
          </cell>
          <cell r="B167" t="str">
            <v>CENTERPOINT SCHOOL DISTRICT</v>
          </cell>
          <cell r="C167">
            <v>915.83</v>
          </cell>
          <cell r="D167">
            <v>905.88</v>
          </cell>
          <cell r="E167">
            <v>897.54</v>
          </cell>
          <cell r="F167">
            <v>0</v>
          </cell>
          <cell r="G167">
            <v>915.83</v>
          </cell>
          <cell r="H167">
            <v>910.78</v>
          </cell>
          <cell r="I167">
            <v>906.33</v>
          </cell>
          <cell r="J167">
            <v>0</v>
          </cell>
        </row>
        <row r="168">
          <cell r="A168">
            <v>5503</v>
          </cell>
          <cell r="B168" t="str">
            <v>KIRBY SCHOOL DISTRICT</v>
          </cell>
          <cell r="C168">
            <v>336.5</v>
          </cell>
          <cell r="D168">
            <v>339.33</v>
          </cell>
          <cell r="E168">
            <v>342.45</v>
          </cell>
          <cell r="F168">
            <v>0</v>
          </cell>
          <cell r="G168">
            <v>336.5</v>
          </cell>
          <cell r="H168">
            <v>337.9</v>
          </cell>
          <cell r="I168">
            <v>339.4</v>
          </cell>
          <cell r="J168">
            <v>0</v>
          </cell>
        </row>
        <row r="169">
          <cell r="A169">
            <v>5504</v>
          </cell>
          <cell r="B169" t="str">
            <v>SOUTH PIKE COUNTY SCHOOL DISTRICT</v>
          </cell>
          <cell r="C169">
            <v>639.21</v>
          </cell>
          <cell r="D169">
            <v>634.79</v>
          </cell>
          <cell r="E169">
            <v>630.55999999999995</v>
          </cell>
          <cell r="F169">
            <v>0</v>
          </cell>
          <cell r="G169">
            <v>639.21</v>
          </cell>
          <cell r="H169">
            <v>636.91999999999996</v>
          </cell>
          <cell r="I169">
            <v>634.89</v>
          </cell>
          <cell r="J169">
            <v>0</v>
          </cell>
        </row>
        <row r="170">
          <cell r="A170">
            <v>5602</v>
          </cell>
          <cell r="B170" t="str">
            <v>HARRISBURG SCHOOL DISTRICT</v>
          </cell>
          <cell r="C170">
            <v>1003.4399999999999</v>
          </cell>
          <cell r="D170">
            <v>1003.64</v>
          </cell>
          <cell r="E170">
            <v>1011.35</v>
          </cell>
          <cell r="F170">
            <v>0</v>
          </cell>
          <cell r="G170">
            <v>1003.4399999999999</v>
          </cell>
          <cell r="H170">
            <v>1003.54</v>
          </cell>
          <cell r="I170">
            <v>1006.12</v>
          </cell>
          <cell r="J170">
            <v>0</v>
          </cell>
        </row>
        <row r="171">
          <cell r="A171">
            <v>5604</v>
          </cell>
          <cell r="B171" t="str">
            <v>MARKED TREE SCHOOL DISTRICT</v>
          </cell>
          <cell r="C171">
            <v>491.87</v>
          </cell>
          <cell r="D171">
            <v>488.19</v>
          </cell>
          <cell r="E171">
            <v>492.34</v>
          </cell>
          <cell r="F171">
            <v>0</v>
          </cell>
          <cell r="G171">
            <v>491.87</v>
          </cell>
          <cell r="H171">
            <v>490.01</v>
          </cell>
          <cell r="I171">
            <v>490.84999999999997</v>
          </cell>
          <cell r="J171">
            <v>0</v>
          </cell>
        </row>
        <row r="172">
          <cell r="A172">
            <v>5605</v>
          </cell>
          <cell r="B172" t="str">
            <v>TRUMANN SCHOOL DISTRICT</v>
          </cell>
          <cell r="C172">
            <v>1352.86</v>
          </cell>
          <cell r="D172">
            <v>1334.84</v>
          </cell>
          <cell r="E172">
            <v>1336.54</v>
          </cell>
          <cell r="F172">
            <v>0</v>
          </cell>
          <cell r="G172">
            <v>1352.86</v>
          </cell>
          <cell r="H172">
            <v>1343.85</v>
          </cell>
          <cell r="I172">
            <v>1341.41</v>
          </cell>
          <cell r="J172">
            <v>0</v>
          </cell>
        </row>
        <row r="173">
          <cell r="A173">
            <v>5608</v>
          </cell>
          <cell r="B173" t="str">
            <v>EAST POINSETT CO. SCHOOL DIST.</v>
          </cell>
          <cell r="C173">
            <v>547.16999999999996</v>
          </cell>
          <cell r="D173">
            <v>538.5</v>
          </cell>
          <cell r="E173">
            <v>536.06999999999994</v>
          </cell>
          <cell r="F173">
            <v>0</v>
          </cell>
          <cell r="G173">
            <v>547.16999999999996</v>
          </cell>
          <cell r="H173">
            <v>542.93999999999994</v>
          </cell>
          <cell r="I173">
            <v>540.68999999999994</v>
          </cell>
          <cell r="J173">
            <v>0</v>
          </cell>
        </row>
        <row r="174">
          <cell r="A174">
            <v>5703</v>
          </cell>
          <cell r="B174" t="str">
            <v>MENA SCHOOL DISTRICT</v>
          </cell>
          <cell r="C174">
            <v>1655.99</v>
          </cell>
          <cell r="D174">
            <v>1650.96</v>
          </cell>
          <cell r="E174">
            <v>1650.57</v>
          </cell>
          <cell r="F174">
            <v>0</v>
          </cell>
          <cell r="G174">
            <v>1655.99</v>
          </cell>
          <cell r="H174">
            <v>1653.47</v>
          </cell>
          <cell r="I174">
            <v>1652.54</v>
          </cell>
          <cell r="J174">
            <v>0</v>
          </cell>
        </row>
        <row r="175">
          <cell r="A175">
            <v>5706</v>
          </cell>
          <cell r="B175" t="str">
            <v>OUACHITA RIVER SCHOOL DISTRICT</v>
          </cell>
          <cell r="C175">
            <v>722.1</v>
          </cell>
          <cell r="D175">
            <v>736.2</v>
          </cell>
          <cell r="E175">
            <v>745.17</v>
          </cell>
          <cell r="F175">
            <v>0</v>
          </cell>
          <cell r="G175">
            <v>722.1</v>
          </cell>
          <cell r="H175">
            <v>729.05</v>
          </cell>
          <cell r="I175">
            <v>734.47</v>
          </cell>
          <cell r="J175">
            <v>0</v>
          </cell>
        </row>
        <row r="176">
          <cell r="A176">
            <v>5707</v>
          </cell>
          <cell r="B176" t="str">
            <v>COSSATOT RIVER SCHOOL DISTRICT</v>
          </cell>
          <cell r="C176">
            <v>789.72</v>
          </cell>
          <cell r="D176">
            <v>793.17</v>
          </cell>
          <cell r="E176">
            <v>785.18999999999994</v>
          </cell>
          <cell r="F176">
            <v>0</v>
          </cell>
          <cell r="G176">
            <v>789.72</v>
          </cell>
          <cell r="H176">
            <v>791.34</v>
          </cell>
          <cell r="I176">
            <v>789.22</v>
          </cell>
          <cell r="J176">
            <v>0</v>
          </cell>
        </row>
        <row r="177">
          <cell r="A177">
            <v>5801</v>
          </cell>
          <cell r="B177" t="str">
            <v>ATKINS SCHOOL DISTRICT</v>
          </cell>
          <cell r="C177">
            <v>856.6</v>
          </cell>
          <cell r="D177">
            <v>856.93</v>
          </cell>
          <cell r="E177">
            <v>840.65</v>
          </cell>
          <cell r="F177">
            <v>0</v>
          </cell>
          <cell r="G177">
            <v>856.6</v>
          </cell>
          <cell r="H177">
            <v>856.77</v>
          </cell>
          <cell r="I177">
            <v>850.78</v>
          </cell>
          <cell r="J177">
            <v>0</v>
          </cell>
        </row>
        <row r="178">
          <cell r="A178">
            <v>5802</v>
          </cell>
          <cell r="B178" t="str">
            <v>DOVER SCHOOL DISTRICT</v>
          </cell>
          <cell r="C178">
            <v>1065.8399999999999</v>
          </cell>
          <cell r="D178">
            <v>1049.67</v>
          </cell>
          <cell r="E178">
            <v>1029.06</v>
          </cell>
          <cell r="F178">
            <v>0</v>
          </cell>
          <cell r="G178">
            <v>1065.8399999999999</v>
          </cell>
          <cell r="H178">
            <v>1058.23</v>
          </cell>
          <cell r="I178">
            <v>1048.74</v>
          </cell>
          <cell r="J178">
            <v>0</v>
          </cell>
        </row>
        <row r="179">
          <cell r="A179">
            <v>5803</v>
          </cell>
          <cell r="B179" t="str">
            <v>HECTOR SCHOOL DISTRICT</v>
          </cell>
          <cell r="C179">
            <v>690.58</v>
          </cell>
          <cell r="D179">
            <v>686.29</v>
          </cell>
          <cell r="E179">
            <v>688.18</v>
          </cell>
          <cell r="F179">
            <v>0</v>
          </cell>
          <cell r="G179">
            <v>690.58</v>
          </cell>
          <cell r="H179">
            <v>688.43999999999994</v>
          </cell>
          <cell r="I179">
            <v>688.35</v>
          </cell>
          <cell r="J179">
            <v>0</v>
          </cell>
        </row>
        <row r="180">
          <cell r="A180">
            <v>5804</v>
          </cell>
          <cell r="B180" t="str">
            <v>POTTSVILLE SCHOOL DISTRICT</v>
          </cell>
          <cell r="C180">
            <v>1790.58</v>
          </cell>
          <cell r="D180">
            <v>1795.04</v>
          </cell>
          <cell r="E180">
            <v>1778.59</v>
          </cell>
          <cell r="F180">
            <v>0</v>
          </cell>
          <cell r="G180">
            <v>1790.58</v>
          </cell>
          <cell r="H180">
            <v>1792.92</v>
          </cell>
          <cell r="I180">
            <v>1788.22</v>
          </cell>
          <cell r="J180">
            <v>0</v>
          </cell>
        </row>
        <row r="181">
          <cell r="A181">
            <v>5805</v>
          </cell>
          <cell r="B181" t="str">
            <v>RUSSELLVILLE SCHOOL DISTRICT</v>
          </cell>
          <cell r="C181">
            <v>5167.8</v>
          </cell>
          <cell r="D181">
            <v>5150.47</v>
          </cell>
          <cell r="E181">
            <v>5151.8500000000004</v>
          </cell>
          <cell r="F181">
            <v>0</v>
          </cell>
          <cell r="G181">
            <v>5167.8</v>
          </cell>
          <cell r="H181">
            <v>5159.8500000000004</v>
          </cell>
          <cell r="I181">
            <v>5157.33</v>
          </cell>
          <cell r="J181">
            <v>0</v>
          </cell>
        </row>
        <row r="182">
          <cell r="A182">
            <v>5901</v>
          </cell>
          <cell r="B182" t="str">
            <v>DES ARC SCHOOL DISTRICT</v>
          </cell>
          <cell r="C182">
            <v>644.96</v>
          </cell>
          <cell r="D182">
            <v>641.46</v>
          </cell>
          <cell r="E182">
            <v>637.49</v>
          </cell>
          <cell r="F182">
            <v>0</v>
          </cell>
          <cell r="G182">
            <v>644.96</v>
          </cell>
          <cell r="H182">
            <v>643.15</v>
          </cell>
          <cell r="I182">
            <v>641.30999999999995</v>
          </cell>
          <cell r="J182">
            <v>0</v>
          </cell>
        </row>
        <row r="183">
          <cell r="A183">
            <v>5903</v>
          </cell>
          <cell r="B183" t="str">
            <v>HAZEN SCHOOL DISTRICT</v>
          </cell>
          <cell r="C183">
            <v>478.31</v>
          </cell>
          <cell r="D183">
            <v>474.8</v>
          </cell>
          <cell r="E183">
            <v>471</v>
          </cell>
          <cell r="F183">
            <v>0</v>
          </cell>
          <cell r="G183">
            <v>478.31</v>
          </cell>
          <cell r="H183">
            <v>476.55</v>
          </cell>
          <cell r="I183">
            <v>474.82</v>
          </cell>
          <cell r="J183">
            <v>0</v>
          </cell>
        </row>
        <row r="184">
          <cell r="A184">
            <v>6001</v>
          </cell>
          <cell r="B184" t="str">
            <v>LITTLE ROCK SCHOOL DISTRICT</v>
          </cell>
          <cell r="C184">
            <v>18832.559999999998</v>
          </cell>
          <cell r="D184">
            <v>18826.14</v>
          </cell>
          <cell r="E184">
            <v>18731.179999999997</v>
          </cell>
          <cell r="F184">
            <v>0</v>
          </cell>
          <cell r="G184">
            <v>18832.559999999998</v>
          </cell>
          <cell r="H184">
            <v>18829.28</v>
          </cell>
          <cell r="I184">
            <v>18797.199999999997</v>
          </cell>
          <cell r="J184">
            <v>0</v>
          </cell>
        </row>
        <row r="185">
          <cell r="A185">
            <v>6002</v>
          </cell>
          <cell r="B185" t="str">
            <v>NORTH LITTLE ROCK SCHOOL DISTRICT</v>
          </cell>
          <cell r="C185">
            <v>7029.06</v>
          </cell>
          <cell r="D185">
            <v>7033.01</v>
          </cell>
          <cell r="E185">
            <v>6964.09</v>
          </cell>
          <cell r="F185">
            <v>0</v>
          </cell>
          <cell r="G185">
            <v>7029.06</v>
          </cell>
          <cell r="H185">
            <v>7031.0300000000007</v>
          </cell>
          <cell r="I185">
            <v>7009.7800000000007</v>
          </cell>
          <cell r="J185">
            <v>0</v>
          </cell>
        </row>
        <row r="186">
          <cell r="A186">
            <v>6003</v>
          </cell>
          <cell r="B186" t="str">
            <v>PULASKI COUNTY SPECIAL SCHOOL DISTRICT</v>
          </cell>
          <cell r="C186">
            <v>11209.66</v>
          </cell>
          <cell r="D186">
            <v>11177.91</v>
          </cell>
          <cell r="E186">
            <v>11141.81</v>
          </cell>
          <cell r="F186">
            <v>0</v>
          </cell>
          <cell r="G186">
            <v>11209.66</v>
          </cell>
          <cell r="H186">
            <v>11195.43</v>
          </cell>
          <cell r="I186">
            <v>11178.25</v>
          </cell>
          <cell r="J186">
            <v>0</v>
          </cell>
        </row>
        <row r="187">
          <cell r="A187">
            <v>6004</v>
          </cell>
          <cell r="B187" t="str">
            <v>JACKSONVILLE NORTH PULASKI SCHOOL DISTRICT</v>
          </cell>
          <cell r="C187">
            <v>3982.3100000000004</v>
          </cell>
          <cell r="D187">
            <v>3974.0800000000004</v>
          </cell>
          <cell r="E187">
            <v>3958.98</v>
          </cell>
          <cell r="F187">
            <v>0</v>
          </cell>
          <cell r="G187">
            <v>3982.3100000000004</v>
          </cell>
          <cell r="H187">
            <v>3978.15</v>
          </cell>
          <cell r="I187">
            <v>3971.71</v>
          </cell>
          <cell r="J187">
            <v>0</v>
          </cell>
        </row>
        <row r="188">
          <cell r="A188">
            <v>6102</v>
          </cell>
          <cell r="B188" t="str">
            <v>MAYNARD SCHOOL DISTRICT</v>
          </cell>
          <cell r="C188">
            <v>546.59</v>
          </cell>
          <cell r="D188">
            <v>545.14</v>
          </cell>
          <cell r="E188">
            <v>546.02</v>
          </cell>
          <cell r="F188">
            <v>0</v>
          </cell>
          <cell r="G188">
            <v>546.59</v>
          </cell>
          <cell r="H188">
            <v>545.86</v>
          </cell>
          <cell r="I188">
            <v>545.91999999999996</v>
          </cell>
          <cell r="J188">
            <v>0</v>
          </cell>
        </row>
        <row r="189">
          <cell r="A189">
            <v>6103</v>
          </cell>
          <cell r="B189" t="str">
            <v>POCAHONTAS SCHOOL DISTRICT</v>
          </cell>
          <cell r="C189">
            <v>1814.22</v>
          </cell>
          <cell r="D189">
            <v>1805.51</v>
          </cell>
          <cell r="E189">
            <v>1797.86</v>
          </cell>
          <cell r="F189">
            <v>0</v>
          </cell>
          <cell r="G189">
            <v>1814.22</v>
          </cell>
          <cell r="H189">
            <v>1809.67</v>
          </cell>
          <cell r="I189">
            <v>1805.85</v>
          </cell>
          <cell r="J189">
            <v>0</v>
          </cell>
        </row>
        <row r="190">
          <cell r="A190">
            <v>6201</v>
          </cell>
          <cell r="B190" t="str">
            <v>FORREST CITY SCHOOL DISTRICT</v>
          </cell>
          <cell r="C190">
            <v>1790.82</v>
          </cell>
          <cell r="D190">
            <v>1779.97</v>
          </cell>
          <cell r="E190">
            <v>1782.59</v>
          </cell>
          <cell r="F190">
            <v>0</v>
          </cell>
          <cell r="G190">
            <v>1790.82</v>
          </cell>
          <cell r="H190">
            <v>1785.33</v>
          </cell>
          <cell r="I190">
            <v>1784.45</v>
          </cell>
          <cell r="J190">
            <v>0</v>
          </cell>
        </row>
        <row r="191">
          <cell r="A191">
            <v>6205</v>
          </cell>
          <cell r="B191" t="str">
            <v>PALESTINE-WHEATLEY SCH. DIST.</v>
          </cell>
          <cell r="C191">
            <v>782.06</v>
          </cell>
          <cell r="D191">
            <v>776.37</v>
          </cell>
          <cell r="E191">
            <v>771.38</v>
          </cell>
          <cell r="F191">
            <v>0</v>
          </cell>
          <cell r="G191">
            <v>782.06</v>
          </cell>
          <cell r="H191">
            <v>779.21</v>
          </cell>
          <cell r="I191">
            <v>776.8</v>
          </cell>
          <cell r="J191">
            <v>0</v>
          </cell>
        </row>
        <row r="192">
          <cell r="A192">
            <v>6301</v>
          </cell>
          <cell r="B192" t="str">
            <v>BAUXITE SCHOOL DISTRICT</v>
          </cell>
          <cell r="C192">
            <v>1747.84</v>
          </cell>
          <cell r="D192">
            <v>1748.1</v>
          </cell>
          <cell r="E192">
            <v>1742.61</v>
          </cell>
          <cell r="F192">
            <v>0</v>
          </cell>
          <cell r="G192">
            <v>1747.84</v>
          </cell>
          <cell r="H192">
            <v>1747.97</v>
          </cell>
          <cell r="I192">
            <v>1746.29</v>
          </cell>
          <cell r="J192">
            <v>0</v>
          </cell>
        </row>
        <row r="193">
          <cell r="A193">
            <v>6302</v>
          </cell>
          <cell r="B193" t="str">
            <v>BENTON SCHOOL DISTRICT</v>
          </cell>
          <cell r="C193">
            <v>5584.01</v>
          </cell>
          <cell r="D193">
            <v>5537.4000000000005</v>
          </cell>
          <cell r="E193">
            <v>5520.81</v>
          </cell>
          <cell r="F193">
            <v>0</v>
          </cell>
          <cell r="G193">
            <v>5584.01</v>
          </cell>
          <cell r="H193">
            <v>5560.9800000000005</v>
          </cell>
          <cell r="I193">
            <v>5547.91</v>
          </cell>
          <cell r="J193">
            <v>0</v>
          </cell>
        </row>
        <row r="194">
          <cell r="A194">
            <v>6303</v>
          </cell>
          <cell r="B194" t="str">
            <v>BRYANT SCHOOL DISTRICT</v>
          </cell>
          <cell r="C194">
            <v>9458.51</v>
          </cell>
          <cell r="D194">
            <v>9432.83</v>
          </cell>
          <cell r="E194">
            <v>9347.2800000000007</v>
          </cell>
          <cell r="F194">
            <v>0</v>
          </cell>
          <cell r="G194">
            <v>9458.51</v>
          </cell>
          <cell r="H194">
            <v>9445.67</v>
          </cell>
          <cell r="I194">
            <v>9412.8700000000008</v>
          </cell>
          <cell r="J194">
            <v>0</v>
          </cell>
        </row>
        <row r="195">
          <cell r="A195">
            <v>6304</v>
          </cell>
          <cell r="B195" t="str">
            <v>HARMONY GROVE SCH DIST(SALINE)</v>
          </cell>
          <cell r="C195">
            <v>1246.9000000000001</v>
          </cell>
          <cell r="D195">
            <v>1234.6299999999999</v>
          </cell>
          <cell r="E195">
            <v>1233.83</v>
          </cell>
          <cell r="F195">
            <v>0</v>
          </cell>
          <cell r="G195">
            <v>1246.9000000000001</v>
          </cell>
          <cell r="H195">
            <v>1240.76</v>
          </cell>
          <cell r="I195">
            <v>1238.45</v>
          </cell>
          <cell r="J195">
            <v>0</v>
          </cell>
        </row>
        <row r="196">
          <cell r="A196">
            <v>6401</v>
          </cell>
          <cell r="B196" t="str">
            <v>WALDRON SCHOOL DISTRICT</v>
          </cell>
          <cell r="C196">
            <v>1286.42</v>
          </cell>
          <cell r="D196">
            <v>1276.3900000000001</v>
          </cell>
          <cell r="E196">
            <v>1265.32</v>
          </cell>
          <cell r="F196">
            <v>0</v>
          </cell>
          <cell r="G196">
            <v>1286.42</v>
          </cell>
          <cell r="H196">
            <v>1281.3499999999999</v>
          </cell>
          <cell r="I196">
            <v>1276.3</v>
          </cell>
          <cell r="J196">
            <v>0</v>
          </cell>
        </row>
        <row r="197">
          <cell r="A197">
            <v>6502</v>
          </cell>
          <cell r="B197" t="str">
            <v>SEARCY COUNTY SCHOOL DISTRICT</v>
          </cell>
          <cell r="C197">
            <v>732.89</v>
          </cell>
          <cell r="D197">
            <v>736.83</v>
          </cell>
          <cell r="E197">
            <v>741.16</v>
          </cell>
          <cell r="F197">
            <v>0</v>
          </cell>
          <cell r="G197">
            <v>732.89</v>
          </cell>
          <cell r="H197">
            <v>734.99</v>
          </cell>
          <cell r="I197">
            <v>737</v>
          </cell>
          <cell r="J197">
            <v>0</v>
          </cell>
        </row>
        <row r="198">
          <cell r="A198">
            <v>6505</v>
          </cell>
          <cell r="B198" t="str">
            <v>OZARK MOUNTAIN SCHOOL DISTRICT</v>
          </cell>
          <cell r="C198">
            <v>498.2</v>
          </cell>
          <cell r="D198">
            <v>491.23</v>
          </cell>
          <cell r="E198">
            <v>487.40999999999997</v>
          </cell>
          <cell r="F198">
            <v>0</v>
          </cell>
          <cell r="G198">
            <v>498.2</v>
          </cell>
          <cell r="H198">
            <v>494.71999999999997</v>
          </cell>
          <cell r="I198">
            <v>492.46999999999997</v>
          </cell>
          <cell r="J198">
            <v>0</v>
          </cell>
        </row>
        <row r="199">
          <cell r="A199">
            <v>6601</v>
          </cell>
          <cell r="B199" t="str">
            <v>FORT SMITH SCHOOL DISTRICT</v>
          </cell>
          <cell r="C199">
            <v>13206.050000000001</v>
          </cell>
          <cell r="D199">
            <v>13112.14</v>
          </cell>
          <cell r="E199">
            <v>12939.97</v>
          </cell>
          <cell r="F199">
            <v>0</v>
          </cell>
          <cell r="G199">
            <v>13206.050000000001</v>
          </cell>
          <cell r="H199">
            <v>13159.1</v>
          </cell>
          <cell r="I199">
            <v>13088.41</v>
          </cell>
          <cell r="J199">
            <v>0</v>
          </cell>
        </row>
        <row r="200">
          <cell r="A200">
            <v>6602</v>
          </cell>
          <cell r="B200" t="str">
            <v>GREENWOOD SCHOOL DISTRICT</v>
          </cell>
          <cell r="C200">
            <v>3740.2900000000004</v>
          </cell>
          <cell r="D200">
            <v>3703.7000000000003</v>
          </cell>
          <cell r="E200">
            <v>3695.82</v>
          </cell>
          <cell r="F200">
            <v>0</v>
          </cell>
          <cell r="G200">
            <v>3740.2900000000004</v>
          </cell>
          <cell r="H200">
            <v>3721.78</v>
          </cell>
          <cell r="I200">
            <v>3713.3300000000004</v>
          </cell>
          <cell r="J200">
            <v>0</v>
          </cell>
        </row>
        <row r="201">
          <cell r="A201">
            <v>6603</v>
          </cell>
          <cell r="B201" t="str">
            <v>HACKETT SCHOOL DISTRICT</v>
          </cell>
          <cell r="C201">
            <v>815.58</v>
          </cell>
          <cell r="D201">
            <v>822.03</v>
          </cell>
          <cell r="E201">
            <v>814.59</v>
          </cell>
          <cell r="F201">
            <v>0</v>
          </cell>
          <cell r="G201">
            <v>815.58</v>
          </cell>
          <cell r="H201">
            <v>818.9</v>
          </cell>
          <cell r="I201">
            <v>817.47</v>
          </cell>
          <cell r="J201">
            <v>0</v>
          </cell>
        </row>
        <row r="202">
          <cell r="A202">
            <v>6605</v>
          </cell>
          <cell r="B202" t="str">
            <v>LAVACA SCHOOL DISTRICT</v>
          </cell>
          <cell r="C202">
            <v>723.83</v>
          </cell>
          <cell r="D202">
            <v>728.01</v>
          </cell>
          <cell r="E202">
            <v>717.35</v>
          </cell>
          <cell r="F202">
            <v>0</v>
          </cell>
          <cell r="G202">
            <v>723.83</v>
          </cell>
          <cell r="H202">
            <v>725.98</v>
          </cell>
          <cell r="I202">
            <v>723.15</v>
          </cell>
          <cell r="J202">
            <v>0</v>
          </cell>
        </row>
        <row r="203">
          <cell r="A203">
            <v>6606</v>
          </cell>
          <cell r="B203" t="str">
            <v>MANSFIELD SCHOOL DISTRICT</v>
          </cell>
          <cell r="C203">
            <v>762.47</v>
          </cell>
          <cell r="D203">
            <v>752.85</v>
          </cell>
          <cell r="E203">
            <v>735.4</v>
          </cell>
          <cell r="F203">
            <v>0</v>
          </cell>
          <cell r="G203">
            <v>762.47</v>
          </cell>
          <cell r="H203">
            <v>757.6</v>
          </cell>
          <cell r="I203">
            <v>750.49</v>
          </cell>
          <cell r="J203">
            <v>0</v>
          </cell>
        </row>
        <row r="204">
          <cell r="A204">
            <v>6701</v>
          </cell>
          <cell r="B204" t="str">
            <v>DEQUEEN SCHOOL DISTRICT</v>
          </cell>
          <cell r="C204">
            <v>2340.5500000000002</v>
          </cell>
          <cell r="D204">
            <v>2338.8500000000004</v>
          </cell>
          <cell r="E204">
            <v>2314.4500000000003</v>
          </cell>
          <cell r="F204">
            <v>0</v>
          </cell>
          <cell r="G204">
            <v>2340.5500000000002</v>
          </cell>
          <cell r="H204">
            <v>2339.7000000000003</v>
          </cell>
          <cell r="I204">
            <v>2331.5400000000004</v>
          </cell>
          <cell r="J204">
            <v>0</v>
          </cell>
        </row>
        <row r="205">
          <cell r="A205">
            <v>6703</v>
          </cell>
          <cell r="B205" t="str">
            <v>HORATIO SCHOOL DISTRICT</v>
          </cell>
          <cell r="C205">
            <v>603.41999999999996</v>
          </cell>
          <cell r="D205">
            <v>592.39</v>
          </cell>
          <cell r="E205">
            <v>593.37</v>
          </cell>
          <cell r="F205">
            <v>0</v>
          </cell>
          <cell r="G205">
            <v>603.41999999999996</v>
          </cell>
          <cell r="H205">
            <v>597.9</v>
          </cell>
          <cell r="I205">
            <v>596.51</v>
          </cell>
          <cell r="J205">
            <v>0</v>
          </cell>
        </row>
        <row r="206">
          <cell r="A206">
            <v>6802</v>
          </cell>
          <cell r="B206" t="str">
            <v>CAVE CITY SCHOOL DISTRICT</v>
          </cell>
          <cell r="C206">
            <v>1117.6099999999999</v>
          </cell>
          <cell r="D206">
            <v>1109.78</v>
          </cell>
          <cell r="E206">
            <v>1091.27</v>
          </cell>
          <cell r="F206">
            <v>0</v>
          </cell>
          <cell r="G206">
            <v>1117.6099999999999</v>
          </cell>
          <cell r="H206">
            <v>1113.5999999999999</v>
          </cell>
          <cell r="I206">
            <v>1106.3900000000001</v>
          </cell>
          <cell r="J206">
            <v>0</v>
          </cell>
        </row>
        <row r="207">
          <cell r="A207">
            <v>6804</v>
          </cell>
          <cell r="B207" t="str">
            <v>HIGHLAND SCHOOL DISTRICT</v>
          </cell>
          <cell r="C207">
            <v>1372.18</v>
          </cell>
          <cell r="D207">
            <v>1353</v>
          </cell>
          <cell r="E207">
            <v>1334.97</v>
          </cell>
          <cell r="F207">
            <v>0</v>
          </cell>
          <cell r="G207">
            <v>1372.18</v>
          </cell>
          <cell r="H207">
            <v>1362.7</v>
          </cell>
          <cell r="I207">
            <v>1353.81</v>
          </cell>
          <cell r="J207">
            <v>0</v>
          </cell>
        </row>
        <row r="208">
          <cell r="A208">
            <v>6901</v>
          </cell>
          <cell r="B208" t="str">
            <v>MOUNTAIN VIEW SCHOOL DISTRICT</v>
          </cell>
          <cell r="C208">
            <v>1465.53</v>
          </cell>
          <cell r="D208">
            <v>1458.59</v>
          </cell>
          <cell r="E208">
            <v>1454.99</v>
          </cell>
          <cell r="F208">
            <v>0</v>
          </cell>
          <cell r="G208">
            <v>1465.53</v>
          </cell>
          <cell r="H208">
            <v>1462.14</v>
          </cell>
          <cell r="I208">
            <v>1459.83</v>
          </cell>
          <cell r="J208">
            <v>0</v>
          </cell>
        </row>
        <row r="209">
          <cell r="A209">
            <v>7001</v>
          </cell>
          <cell r="B209" t="str">
            <v>EL DORADO SCHOOL DISTRICT</v>
          </cell>
          <cell r="C209">
            <v>3780.8700000000003</v>
          </cell>
          <cell r="D209">
            <v>3776.6200000000003</v>
          </cell>
          <cell r="E209">
            <v>3763.1200000000003</v>
          </cell>
          <cell r="F209">
            <v>0</v>
          </cell>
          <cell r="G209">
            <v>3780.8700000000003</v>
          </cell>
          <cell r="H209">
            <v>3778.75</v>
          </cell>
          <cell r="I209">
            <v>3773.6200000000003</v>
          </cell>
          <cell r="J209">
            <v>0</v>
          </cell>
        </row>
        <row r="210">
          <cell r="A210">
            <v>7003</v>
          </cell>
          <cell r="B210" t="str">
            <v>JUNCTION CITY SCHOOL DISTRICT</v>
          </cell>
          <cell r="C210">
            <v>454.21999999999997</v>
          </cell>
          <cell r="D210">
            <v>455.03999999999996</v>
          </cell>
          <cell r="E210">
            <v>453.51</v>
          </cell>
          <cell r="F210">
            <v>0</v>
          </cell>
          <cell r="G210">
            <v>454.21999999999997</v>
          </cell>
          <cell r="H210">
            <v>454.61</v>
          </cell>
          <cell r="I210">
            <v>454.24</v>
          </cell>
          <cell r="J210">
            <v>0</v>
          </cell>
        </row>
        <row r="211">
          <cell r="A211">
            <v>7007</v>
          </cell>
          <cell r="B211" t="str">
            <v>PARKERS CHAPEL SCHOOL DIST.</v>
          </cell>
          <cell r="C211">
            <v>769.33</v>
          </cell>
          <cell r="D211">
            <v>769.67</v>
          </cell>
          <cell r="E211">
            <v>764.86</v>
          </cell>
          <cell r="F211">
            <v>0</v>
          </cell>
          <cell r="G211">
            <v>769.33</v>
          </cell>
          <cell r="H211">
            <v>769.51</v>
          </cell>
          <cell r="I211">
            <v>768.03</v>
          </cell>
          <cell r="J211">
            <v>0</v>
          </cell>
        </row>
        <row r="212">
          <cell r="A212">
            <v>7008</v>
          </cell>
          <cell r="B212" t="str">
            <v>SMACKOVER-NORPHLET SCHOOL DISTRICT</v>
          </cell>
          <cell r="C212">
            <v>1071.8399999999999</v>
          </cell>
          <cell r="D212">
            <v>1069.0899999999999</v>
          </cell>
          <cell r="E212">
            <v>1064.99</v>
          </cell>
          <cell r="F212">
            <v>0</v>
          </cell>
          <cell r="G212">
            <v>1071.8399999999999</v>
          </cell>
          <cell r="H212">
            <v>1070.7</v>
          </cell>
          <cell r="I212">
            <v>1068.7</v>
          </cell>
          <cell r="J212">
            <v>0</v>
          </cell>
        </row>
        <row r="213">
          <cell r="A213">
            <v>7009</v>
          </cell>
          <cell r="B213" t="str">
            <v>STRONG-HUTTIG SCHOOL DISTRICT</v>
          </cell>
          <cell r="C213">
            <v>266</v>
          </cell>
          <cell r="D213">
            <v>259.52</v>
          </cell>
          <cell r="E213">
            <v>251.45999999999998</v>
          </cell>
          <cell r="F213">
            <v>0</v>
          </cell>
          <cell r="G213">
            <v>266</v>
          </cell>
          <cell r="H213">
            <v>262.81</v>
          </cell>
          <cell r="I213">
            <v>259.06</v>
          </cell>
          <cell r="J213">
            <v>0</v>
          </cell>
        </row>
        <row r="214">
          <cell r="A214">
            <v>7102</v>
          </cell>
          <cell r="B214" t="str">
            <v>CLINTON SCHOOL DISTRICT</v>
          </cell>
          <cell r="C214">
            <v>1156.72</v>
          </cell>
          <cell r="D214">
            <v>1133.8399999999999</v>
          </cell>
          <cell r="E214">
            <v>1118.1400000000001</v>
          </cell>
          <cell r="F214">
            <v>0</v>
          </cell>
          <cell r="G214">
            <v>1156.72</v>
          </cell>
          <cell r="H214">
            <v>1145.28</v>
          </cell>
          <cell r="I214">
            <v>1136.23</v>
          </cell>
          <cell r="J214">
            <v>0</v>
          </cell>
        </row>
        <row r="215">
          <cell r="A215">
            <v>7104</v>
          </cell>
          <cell r="B215" t="str">
            <v>SHIRLEY SCHOOL DISTRICT</v>
          </cell>
          <cell r="C215">
            <v>248.89</v>
          </cell>
          <cell r="D215">
            <v>247.64999999999998</v>
          </cell>
          <cell r="E215">
            <v>244.92</v>
          </cell>
          <cell r="F215">
            <v>0</v>
          </cell>
          <cell r="G215">
            <v>248.89</v>
          </cell>
          <cell r="H215">
            <v>248.28</v>
          </cell>
          <cell r="I215">
            <v>247.28</v>
          </cell>
          <cell r="J215">
            <v>0</v>
          </cell>
        </row>
        <row r="216">
          <cell r="A216">
            <v>7105</v>
          </cell>
          <cell r="B216" t="str">
            <v>SOUTH SIDE SCHOOL DISTRICT(VANBUREN)</v>
          </cell>
          <cell r="C216">
            <v>461.36</v>
          </cell>
          <cell r="D216">
            <v>451.7</v>
          </cell>
          <cell r="E216">
            <v>453.77</v>
          </cell>
          <cell r="F216">
            <v>0</v>
          </cell>
          <cell r="G216">
            <v>461.36</v>
          </cell>
          <cell r="H216">
            <v>456.48</v>
          </cell>
          <cell r="I216">
            <v>455.64</v>
          </cell>
          <cell r="J216">
            <v>0</v>
          </cell>
        </row>
        <row r="217">
          <cell r="A217">
            <v>7201</v>
          </cell>
          <cell r="B217" t="str">
            <v>ELKINS SCHOOL DISTRICT</v>
          </cell>
          <cell r="C217">
            <v>1377.1</v>
          </cell>
          <cell r="D217">
            <v>1378.42</v>
          </cell>
          <cell r="E217">
            <v>1369.8799999999999</v>
          </cell>
          <cell r="F217">
            <v>0</v>
          </cell>
          <cell r="G217">
            <v>1377.1</v>
          </cell>
          <cell r="H217">
            <v>1377.76</v>
          </cell>
          <cell r="I217">
            <v>1375.18</v>
          </cell>
          <cell r="J217">
            <v>0</v>
          </cell>
        </row>
        <row r="218">
          <cell r="A218">
            <v>7202</v>
          </cell>
          <cell r="B218" t="str">
            <v>FARMINGTON SCHOOL DISTRICT</v>
          </cell>
          <cell r="C218">
            <v>3007.5600000000004</v>
          </cell>
          <cell r="D218">
            <v>3009.15</v>
          </cell>
          <cell r="E218">
            <v>3003.7700000000004</v>
          </cell>
          <cell r="F218">
            <v>0</v>
          </cell>
          <cell r="G218">
            <v>3007.5600000000004</v>
          </cell>
          <cell r="H218">
            <v>3008.34</v>
          </cell>
          <cell r="I218">
            <v>3006.84</v>
          </cell>
          <cell r="J218">
            <v>0</v>
          </cell>
        </row>
        <row r="219">
          <cell r="A219">
            <v>7203</v>
          </cell>
          <cell r="B219" t="str">
            <v>FAYETTEVILLE SCHOOL DISTRICT</v>
          </cell>
          <cell r="C219">
            <v>10124.880000000001</v>
          </cell>
          <cell r="D219">
            <v>10063.35</v>
          </cell>
          <cell r="E219">
            <v>9950.89</v>
          </cell>
          <cell r="F219">
            <v>0</v>
          </cell>
          <cell r="G219">
            <v>10124.880000000001</v>
          </cell>
          <cell r="H219">
            <v>10093.75</v>
          </cell>
          <cell r="I219">
            <v>10048.040000000001</v>
          </cell>
          <cell r="J219">
            <v>0</v>
          </cell>
        </row>
        <row r="220">
          <cell r="A220">
            <v>7204</v>
          </cell>
          <cell r="B220" t="str">
            <v>GREENLAND SCHOOL DISTRICT</v>
          </cell>
          <cell r="C220">
            <v>659.58</v>
          </cell>
          <cell r="D220">
            <v>647.16</v>
          </cell>
          <cell r="E220">
            <v>642.01</v>
          </cell>
          <cell r="F220">
            <v>0</v>
          </cell>
          <cell r="G220">
            <v>659.58</v>
          </cell>
          <cell r="H220">
            <v>653.29999999999995</v>
          </cell>
          <cell r="I220">
            <v>649.39</v>
          </cell>
          <cell r="J220">
            <v>0</v>
          </cell>
        </row>
        <row r="221">
          <cell r="A221">
            <v>7205</v>
          </cell>
          <cell r="B221" t="str">
            <v>LINCOLN SCHOOL DISTRICT</v>
          </cell>
          <cell r="C221">
            <v>1041.6600000000001</v>
          </cell>
          <cell r="D221">
            <v>1034.3499999999999</v>
          </cell>
          <cell r="E221">
            <v>1017.29</v>
          </cell>
          <cell r="F221">
            <v>0</v>
          </cell>
          <cell r="G221">
            <v>1041.6600000000001</v>
          </cell>
          <cell r="H221">
            <v>1038.01</v>
          </cell>
          <cell r="I221">
            <v>1031.0999999999999</v>
          </cell>
          <cell r="J221">
            <v>0</v>
          </cell>
        </row>
        <row r="222">
          <cell r="A222">
            <v>7206</v>
          </cell>
          <cell r="B222" t="str">
            <v>PRAIRIE GROVE SCHOOL DISTRICT</v>
          </cell>
          <cell r="C222">
            <v>2090.4</v>
          </cell>
          <cell r="D222">
            <v>2072.3500000000004</v>
          </cell>
          <cell r="E222">
            <v>2079.0500000000002</v>
          </cell>
          <cell r="F222">
            <v>0</v>
          </cell>
          <cell r="G222">
            <v>2090.4</v>
          </cell>
          <cell r="H222">
            <v>2081.48</v>
          </cell>
          <cell r="I222">
            <v>2080.6800000000003</v>
          </cell>
          <cell r="J222">
            <v>0</v>
          </cell>
        </row>
        <row r="223">
          <cell r="A223">
            <v>7207</v>
          </cell>
          <cell r="B223" t="str">
            <v>SPRINGDALE SCHOOL DISTRICT</v>
          </cell>
          <cell r="C223">
            <v>21046.289999999997</v>
          </cell>
          <cell r="D223">
            <v>21007.89</v>
          </cell>
          <cell r="E223">
            <v>20865.519999999997</v>
          </cell>
          <cell r="F223">
            <v>0</v>
          </cell>
          <cell r="G223">
            <v>21046.289999999997</v>
          </cell>
          <cell r="H223">
            <v>21027.309999999998</v>
          </cell>
          <cell r="I223">
            <v>20970.559999999998</v>
          </cell>
          <cell r="J223">
            <v>0</v>
          </cell>
        </row>
        <row r="224">
          <cell r="A224">
            <v>7208</v>
          </cell>
          <cell r="B224" t="str">
            <v>WEST FORK SCHOOL DISTRICT</v>
          </cell>
          <cell r="C224">
            <v>693.37</v>
          </cell>
          <cell r="D224">
            <v>692.36</v>
          </cell>
          <cell r="E224">
            <v>684.79</v>
          </cell>
          <cell r="F224">
            <v>0</v>
          </cell>
          <cell r="G224">
            <v>693.37</v>
          </cell>
          <cell r="H224">
            <v>692.85</v>
          </cell>
          <cell r="I224">
            <v>690.18</v>
          </cell>
          <cell r="J224">
            <v>0</v>
          </cell>
        </row>
        <row r="225">
          <cell r="A225">
            <v>7301</v>
          </cell>
          <cell r="B225" t="str">
            <v>BALD KNOB SCHOOL DISTRICT</v>
          </cell>
          <cell r="C225">
            <v>1010.41</v>
          </cell>
          <cell r="D225">
            <v>1017.02</v>
          </cell>
          <cell r="E225">
            <v>1025.45</v>
          </cell>
          <cell r="F225">
            <v>0</v>
          </cell>
          <cell r="G225">
            <v>1010.41</v>
          </cell>
          <cell r="H225">
            <v>1013.75</v>
          </cell>
          <cell r="I225">
            <v>1017.29</v>
          </cell>
          <cell r="J225">
            <v>0</v>
          </cell>
        </row>
        <row r="226">
          <cell r="A226">
            <v>7302</v>
          </cell>
          <cell r="B226" t="str">
            <v>BEEBE SCHOOL DISTRICT</v>
          </cell>
          <cell r="C226">
            <v>3212.05</v>
          </cell>
          <cell r="D226">
            <v>3148.86</v>
          </cell>
          <cell r="E226">
            <v>3096.2400000000002</v>
          </cell>
          <cell r="F226">
            <v>0</v>
          </cell>
          <cell r="G226">
            <v>3212.05</v>
          </cell>
          <cell r="H226">
            <v>3180.4500000000003</v>
          </cell>
          <cell r="I226">
            <v>3153.7200000000003</v>
          </cell>
          <cell r="J226">
            <v>0</v>
          </cell>
        </row>
        <row r="227">
          <cell r="A227">
            <v>7303</v>
          </cell>
          <cell r="B227" t="str">
            <v>BRADFORD SCHOOL DISTRICT</v>
          </cell>
          <cell r="C227">
            <v>398.06</v>
          </cell>
          <cell r="D227">
            <v>399.01</v>
          </cell>
          <cell r="E227">
            <v>393.65</v>
          </cell>
          <cell r="F227">
            <v>0</v>
          </cell>
          <cell r="G227">
            <v>398.06</v>
          </cell>
          <cell r="H227">
            <v>398.55</v>
          </cell>
          <cell r="I227">
            <v>396.90999999999997</v>
          </cell>
          <cell r="J227">
            <v>0</v>
          </cell>
        </row>
        <row r="228">
          <cell r="A228">
            <v>7304</v>
          </cell>
          <cell r="B228" t="str">
            <v>WHITE CO. CENTRAL SCHOOL DIST.</v>
          </cell>
          <cell r="C228">
            <v>839.84</v>
          </cell>
          <cell r="D228">
            <v>834.64</v>
          </cell>
          <cell r="E228">
            <v>816.7</v>
          </cell>
          <cell r="F228">
            <v>0</v>
          </cell>
          <cell r="G228">
            <v>839.84</v>
          </cell>
          <cell r="H228">
            <v>837.15</v>
          </cell>
          <cell r="I228">
            <v>830.28</v>
          </cell>
          <cell r="J228">
            <v>0</v>
          </cell>
        </row>
        <row r="229">
          <cell r="A229">
            <v>7307</v>
          </cell>
          <cell r="B229" t="str">
            <v>RIVERVIEW SCHOOL DISTRICT</v>
          </cell>
          <cell r="C229">
            <v>1013.47</v>
          </cell>
          <cell r="D229">
            <v>1017.18</v>
          </cell>
          <cell r="E229">
            <v>1007.83</v>
          </cell>
          <cell r="F229">
            <v>0</v>
          </cell>
          <cell r="G229">
            <v>1013.47</v>
          </cell>
          <cell r="H229">
            <v>1015.39</v>
          </cell>
          <cell r="I229">
            <v>1012.93</v>
          </cell>
          <cell r="J229">
            <v>0</v>
          </cell>
        </row>
        <row r="230">
          <cell r="A230">
            <v>7309</v>
          </cell>
          <cell r="B230" t="str">
            <v>PANGBURN SCHOOL DISTRICT</v>
          </cell>
          <cell r="C230">
            <v>670.2</v>
          </cell>
          <cell r="D230">
            <v>653.03</v>
          </cell>
          <cell r="E230">
            <v>660.49</v>
          </cell>
          <cell r="F230">
            <v>0</v>
          </cell>
          <cell r="G230">
            <v>670.2</v>
          </cell>
          <cell r="H230">
            <v>661.61</v>
          </cell>
          <cell r="I230">
            <v>661.26</v>
          </cell>
          <cell r="J230">
            <v>0</v>
          </cell>
        </row>
        <row r="231">
          <cell r="A231">
            <v>7310</v>
          </cell>
          <cell r="B231" t="str">
            <v>ROSE BUD SCHOOL DISTRICT</v>
          </cell>
          <cell r="C231">
            <v>639.22</v>
          </cell>
          <cell r="D231">
            <v>637.16</v>
          </cell>
          <cell r="E231">
            <v>640.91999999999996</v>
          </cell>
          <cell r="F231">
            <v>0</v>
          </cell>
          <cell r="G231">
            <v>639.22</v>
          </cell>
          <cell r="H231">
            <v>638.16</v>
          </cell>
          <cell r="I231">
            <v>639</v>
          </cell>
          <cell r="J231">
            <v>0</v>
          </cell>
        </row>
        <row r="232">
          <cell r="A232">
            <v>7311</v>
          </cell>
          <cell r="B232" t="str">
            <v>SEARCY SCHOOL DISTRICT</v>
          </cell>
          <cell r="C232">
            <v>3778.57</v>
          </cell>
          <cell r="D232">
            <v>3774.03</v>
          </cell>
          <cell r="E232">
            <v>3752.61</v>
          </cell>
          <cell r="F232">
            <v>0</v>
          </cell>
          <cell r="G232">
            <v>3778.57</v>
          </cell>
          <cell r="H232">
            <v>3776.2700000000004</v>
          </cell>
          <cell r="I232">
            <v>3768.57</v>
          </cell>
          <cell r="J232">
            <v>0</v>
          </cell>
        </row>
        <row r="233">
          <cell r="A233">
            <v>7401</v>
          </cell>
          <cell r="B233" t="str">
            <v>AUGUSTA SCHOOL DISTRICT</v>
          </cell>
          <cell r="C233">
            <v>288.02999999999997</v>
          </cell>
          <cell r="D233">
            <v>282.67</v>
          </cell>
          <cell r="E233">
            <v>290.14999999999998</v>
          </cell>
          <cell r="F233">
            <v>0</v>
          </cell>
          <cell r="G233">
            <v>288.02999999999997</v>
          </cell>
          <cell r="H233">
            <v>285.28999999999996</v>
          </cell>
          <cell r="I233">
            <v>286.90999999999997</v>
          </cell>
          <cell r="J233">
            <v>0</v>
          </cell>
        </row>
        <row r="234">
          <cell r="A234">
            <v>7403</v>
          </cell>
          <cell r="B234" t="str">
            <v>MCCRORY SCHOOL DISTRICT</v>
          </cell>
          <cell r="C234">
            <v>523.98</v>
          </cell>
          <cell r="D234">
            <v>513.4</v>
          </cell>
          <cell r="E234">
            <v>502.13</v>
          </cell>
          <cell r="F234">
            <v>0</v>
          </cell>
          <cell r="G234">
            <v>523.98</v>
          </cell>
          <cell r="H234">
            <v>518.5</v>
          </cell>
          <cell r="I234">
            <v>513.09</v>
          </cell>
          <cell r="J234">
            <v>0</v>
          </cell>
        </row>
        <row r="235">
          <cell r="A235">
            <v>7503</v>
          </cell>
          <cell r="B235" t="str">
            <v>DANVILLE SCHOOL DISTRICT</v>
          </cell>
          <cell r="C235">
            <v>756.95</v>
          </cell>
          <cell r="D235">
            <v>759.61</v>
          </cell>
          <cell r="E235">
            <v>761.92</v>
          </cell>
          <cell r="F235">
            <v>0</v>
          </cell>
          <cell r="G235">
            <v>756.95</v>
          </cell>
          <cell r="H235">
            <v>758.33</v>
          </cell>
          <cell r="I235">
            <v>759.42</v>
          </cell>
          <cell r="J235">
            <v>0</v>
          </cell>
        </row>
        <row r="236">
          <cell r="A236">
            <v>7504</v>
          </cell>
          <cell r="B236" t="str">
            <v>DARDANELLE SCHOOL DISTRICT</v>
          </cell>
          <cell r="C236">
            <v>2034.49</v>
          </cell>
          <cell r="D236">
            <v>2012.08</v>
          </cell>
          <cell r="E236">
            <v>1998.31</v>
          </cell>
          <cell r="F236">
            <v>0</v>
          </cell>
          <cell r="G236">
            <v>2034.49</v>
          </cell>
          <cell r="H236">
            <v>2022.8799999999999</v>
          </cell>
          <cell r="I236">
            <v>2014.89</v>
          </cell>
          <cell r="J236">
            <v>0</v>
          </cell>
        </row>
        <row r="237">
          <cell r="A237">
            <v>7509</v>
          </cell>
          <cell r="B237" t="str">
            <v>WESTERN YELL CO. SCHOOL DIST.</v>
          </cell>
          <cell r="C237">
            <v>249.17999999999998</v>
          </cell>
          <cell r="D237">
            <v>249.31</v>
          </cell>
          <cell r="E237">
            <v>251.1</v>
          </cell>
          <cell r="F237">
            <v>0</v>
          </cell>
          <cell r="G237">
            <v>249.17999999999998</v>
          </cell>
          <cell r="H237">
            <v>249.23999999999998</v>
          </cell>
          <cell r="I237">
            <v>249.82</v>
          </cell>
          <cell r="J237">
            <v>0</v>
          </cell>
        </row>
        <row r="238">
          <cell r="A238">
            <v>7510</v>
          </cell>
          <cell r="B238" t="str">
            <v>TWO RIVERS SCHOOL DISTRICT</v>
          </cell>
          <cell r="C238">
            <v>579.62</v>
          </cell>
          <cell r="D238">
            <v>572.30999999999995</v>
          </cell>
          <cell r="E238">
            <v>563.1</v>
          </cell>
          <cell r="F238">
            <v>0</v>
          </cell>
          <cell r="G238">
            <v>579.62</v>
          </cell>
          <cell r="H238">
            <v>576.09</v>
          </cell>
          <cell r="I238">
            <v>572.01</v>
          </cell>
          <cell r="J238">
            <v>0</v>
          </cell>
        </row>
        <row r="239">
          <cell r="C239">
            <v>431717.95999999996</v>
          </cell>
          <cell r="D239">
            <v>430134.94000000006</v>
          </cell>
          <cell r="E239">
            <v>427784.97</v>
          </cell>
          <cell r="F239">
            <v>0</v>
          </cell>
          <cell r="G239">
            <v>431717.95999999996</v>
          </cell>
          <cell r="H239">
            <v>430926.8600000001</v>
          </cell>
          <cell r="I239">
            <v>429899.47999999981</v>
          </cell>
          <cell r="J239">
            <v>0</v>
          </cell>
        </row>
        <row r="243">
          <cell r="A243">
            <v>440700</v>
          </cell>
          <cell r="B243" t="str">
            <v>ARKANSAS ARTS ACADEMY</v>
          </cell>
          <cell r="C243">
            <v>928.92</v>
          </cell>
          <cell r="D243">
            <v>918.56</v>
          </cell>
          <cell r="E243">
            <v>906.71</v>
          </cell>
          <cell r="F243">
            <v>0</v>
          </cell>
          <cell r="G243">
            <v>928.92</v>
          </cell>
          <cell r="H243">
            <v>923.74</v>
          </cell>
          <cell r="I243">
            <v>918.26</v>
          </cell>
          <cell r="J243">
            <v>0</v>
          </cell>
        </row>
        <row r="244">
          <cell r="A244">
            <v>442700</v>
          </cell>
          <cell r="B244" t="str">
            <v>FOUNDERS CLASSICAL ACADEMIES OF ARKANSAS</v>
          </cell>
          <cell r="C244">
            <v>1532.33</v>
          </cell>
          <cell r="D244">
            <v>1525.49</v>
          </cell>
          <cell r="E244">
            <v>1528.33</v>
          </cell>
          <cell r="F244">
            <v>0</v>
          </cell>
          <cell r="G244">
            <v>1532.33</v>
          </cell>
          <cell r="H244">
            <v>1528.99</v>
          </cell>
          <cell r="I244">
            <v>1529.58</v>
          </cell>
          <cell r="J244">
            <v>0</v>
          </cell>
        </row>
        <row r="245">
          <cell r="A245">
            <v>444700</v>
          </cell>
          <cell r="B245" t="str">
            <v>ARKANSAS CONNECTIONS ACADEMY</v>
          </cell>
          <cell r="C245">
            <v>5474.66</v>
          </cell>
          <cell r="D245">
            <v>5978.06</v>
          </cell>
          <cell r="E245">
            <v>6319.5700000000006</v>
          </cell>
          <cell r="F245">
            <v>0</v>
          </cell>
          <cell r="G245">
            <v>5474.66</v>
          </cell>
          <cell r="H245">
            <v>5723.4000000000005</v>
          </cell>
          <cell r="I245">
            <v>5914.17</v>
          </cell>
          <cell r="J245">
            <v>0</v>
          </cell>
        </row>
        <row r="246">
          <cell r="A246">
            <v>446700</v>
          </cell>
          <cell r="B246" t="str">
            <v>SCHOOL FOR ADVANCED STUDIES-NORTHWEST ARKANSAS</v>
          </cell>
          <cell r="C246">
            <v>136.03</v>
          </cell>
          <cell r="D246">
            <v>131.53</v>
          </cell>
          <cell r="E246">
            <v>132.23999999999998</v>
          </cell>
          <cell r="F246">
            <v>0</v>
          </cell>
          <cell r="G246">
            <v>136.03</v>
          </cell>
          <cell r="H246">
            <v>133.78</v>
          </cell>
          <cell r="I246">
            <v>133.31</v>
          </cell>
          <cell r="J246">
            <v>0</v>
          </cell>
        </row>
        <row r="247">
          <cell r="A247">
            <v>448700</v>
          </cell>
          <cell r="B247" t="str">
            <v>GARFIELD SCHOLARS' ACADEMY</v>
          </cell>
          <cell r="C247">
            <v>93.83</v>
          </cell>
          <cell r="D247">
            <v>90.95</v>
          </cell>
          <cell r="E247">
            <v>89.820000000000007</v>
          </cell>
          <cell r="F247">
            <v>0</v>
          </cell>
          <cell r="G247">
            <v>93.83</v>
          </cell>
          <cell r="H247">
            <v>92.37</v>
          </cell>
          <cell r="I247">
            <v>91.56</v>
          </cell>
          <cell r="J247">
            <v>0</v>
          </cell>
        </row>
        <row r="248">
          <cell r="A248">
            <v>3544700</v>
          </cell>
          <cell r="B248" t="str">
            <v>FRIENDSHIP ASPIRE ACADEMIES ARKANSAS</v>
          </cell>
          <cell r="C248">
            <v>1324.67</v>
          </cell>
          <cell r="D248">
            <v>1330.03</v>
          </cell>
          <cell r="E248">
            <v>1308.31</v>
          </cell>
          <cell r="F248">
            <v>0</v>
          </cell>
          <cell r="G248">
            <v>1324.67</v>
          </cell>
          <cell r="H248">
            <v>1327.56</v>
          </cell>
          <cell r="I248">
            <v>1321.05</v>
          </cell>
          <cell r="J248">
            <v>0</v>
          </cell>
        </row>
        <row r="249">
          <cell r="A249">
            <v>3840700</v>
          </cell>
          <cell r="B249" t="str">
            <v>IMBODEN CHARTER SCHOOL DISTRICT</v>
          </cell>
          <cell r="C249">
            <v>42.55</v>
          </cell>
          <cell r="D249">
            <v>42.8</v>
          </cell>
          <cell r="E249">
            <v>41.6</v>
          </cell>
          <cell r="F249">
            <v>0</v>
          </cell>
          <cell r="G249">
            <v>42.55</v>
          </cell>
          <cell r="H249">
            <v>42.669999999999995</v>
          </cell>
          <cell r="I249">
            <v>42.35</v>
          </cell>
          <cell r="J249">
            <v>0</v>
          </cell>
        </row>
        <row r="250">
          <cell r="A250">
            <v>5440700</v>
          </cell>
          <cell r="B250" t="str">
            <v>KIPP DELTA PUBLIC SCHOOLS</v>
          </cell>
          <cell r="C250">
            <v>1040.2</v>
          </cell>
          <cell r="D250">
            <v>1022.1899999999999</v>
          </cell>
          <cell r="E250">
            <v>1004.64</v>
          </cell>
          <cell r="F250">
            <v>0</v>
          </cell>
          <cell r="G250">
            <v>1040.2</v>
          </cell>
          <cell r="H250">
            <v>1031.0899999999999</v>
          </cell>
          <cell r="I250">
            <v>1022.21</v>
          </cell>
          <cell r="J250">
            <v>0</v>
          </cell>
        </row>
        <row r="251">
          <cell r="A251">
            <v>6040700</v>
          </cell>
          <cell r="B251" t="str">
            <v>ACADEMICS PLUS PUBLIC CHARTER SCHOOLS</v>
          </cell>
          <cell r="C251">
            <v>2008.32</v>
          </cell>
          <cell r="D251">
            <v>1988.61</v>
          </cell>
          <cell r="E251">
            <v>1977.28</v>
          </cell>
          <cell r="F251">
            <v>0</v>
          </cell>
          <cell r="G251">
            <v>2008.32</v>
          </cell>
          <cell r="H251">
            <v>1999.14</v>
          </cell>
          <cell r="I251">
            <v>1992.31</v>
          </cell>
          <cell r="J251">
            <v>0</v>
          </cell>
        </row>
        <row r="252">
          <cell r="A252">
            <v>6041700</v>
          </cell>
          <cell r="B252" t="str">
            <v>LISA ACADEMY</v>
          </cell>
          <cell r="C252">
            <v>4340.84</v>
          </cell>
          <cell r="D252">
            <v>4300.08</v>
          </cell>
          <cell r="E252">
            <v>4231.8600000000006</v>
          </cell>
          <cell r="F252">
            <v>0</v>
          </cell>
          <cell r="G252">
            <v>4340.84</v>
          </cell>
          <cell r="H252">
            <v>4320.46</v>
          </cell>
          <cell r="I252">
            <v>4292.8100000000004</v>
          </cell>
          <cell r="J252">
            <v>0</v>
          </cell>
        </row>
        <row r="253">
          <cell r="A253">
            <v>6043700</v>
          </cell>
          <cell r="B253" t="str">
            <v>ARKANSAS VIRTUAL ACADEMY</v>
          </cell>
          <cell r="C253">
            <v>5412.0700000000006</v>
          </cell>
          <cell r="D253">
            <v>5771.1900000000005</v>
          </cell>
          <cell r="E253">
            <v>5955.7</v>
          </cell>
          <cell r="F253">
            <v>0</v>
          </cell>
          <cell r="G253">
            <v>5412.0700000000006</v>
          </cell>
          <cell r="H253">
            <v>5591.63</v>
          </cell>
          <cell r="I253">
            <v>5711.09</v>
          </cell>
          <cell r="J253">
            <v>0</v>
          </cell>
        </row>
        <row r="254">
          <cell r="A254">
            <v>6047700</v>
          </cell>
          <cell r="B254" t="str">
            <v>ESTEM PUBLIC CHARTER SCHOOL</v>
          </cell>
          <cell r="C254">
            <v>2135.2200000000003</v>
          </cell>
          <cell r="D254">
            <v>1978.3799999999999</v>
          </cell>
          <cell r="E254">
            <v>1932.76</v>
          </cell>
          <cell r="F254">
            <v>0</v>
          </cell>
          <cell r="G254">
            <v>2135.2200000000003</v>
          </cell>
          <cell r="H254">
            <v>2058.9900000000002</v>
          </cell>
          <cell r="I254">
            <v>2016.14</v>
          </cell>
          <cell r="J254">
            <v>0</v>
          </cell>
        </row>
        <row r="255">
          <cell r="A255">
            <v>6050700</v>
          </cell>
          <cell r="B255" t="str">
            <v>ARKANSAS LIGHTHOUSE CHARTER SCHOOLS</v>
          </cell>
          <cell r="C255">
            <v>437.62</v>
          </cell>
          <cell r="D255">
            <v>414.31</v>
          </cell>
          <cell r="E255">
            <v>386.96999999999997</v>
          </cell>
          <cell r="F255">
            <v>0</v>
          </cell>
          <cell r="G255">
            <v>437.62</v>
          </cell>
          <cell r="H255">
            <v>426.4</v>
          </cell>
          <cell r="I255">
            <v>412.13</v>
          </cell>
          <cell r="J255">
            <v>0</v>
          </cell>
        </row>
        <row r="256">
          <cell r="A256">
            <v>6052700</v>
          </cell>
          <cell r="B256" t="str">
            <v>GRADUATE ARKANSAS CHARTER</v>
          </cell>
          <cell r="C256">
            <v>744.45</v>
          </cell>
          <cell r="D256">
            <v>895.72</v>
          </cell>
          <cell r="E256">
            <v>925.17</v>
          </cell>
          <cell r="F256">
            <v>0</v>
          </cell>
          <cell r="G256">
            <v>744.45</v>
          </cell>
          <cell r="H256">
            <v>815.04</v>
          </cell>
          <cell r="I256">
            <v>850.76</v>
          </cell>
          <cell r="J256">
            <v>0</v>
          </cell>
        </row>
        <row r="257">
          <cell r="A257">
            <v>6053700</v>
          </cell>
          <cell r="B257" t="str">
            <v>PREMIER HIGH SCHOOLS OF ARKANSAS</v>
          </cell>
          <cell r="C257">
            <v>734.8</v>
          </cell>
          <cell r="D257">
            <v>730.03</v>
          </cell>
          <cell r="E257">
            <v>774.7</v>
          </cell>
          <cell r="F257">
            <v>0</v>
          </cell>
          <cell r="G257">
            <v>734.8</v>
          </cell>
          <cell r="H257">
            <v>732.43</v>
          </cell>
          <cell r="I257">
            <v>746.95</v>
          </cell>
          <cell r="J257">
            <v>0</v>
          </cell>
        </row>
        <row r="258">
          <cell r="A258">
            <v>6055700</v>
          </cell>
          <cell r="B258" t="str">
            <v>EXALT ACADEMY OF SOUTHWEST LITTLE ROCK</v>
          </cell>
          <cell r="C258">
            <v>1095.32</v>
          </cell>
          <cell r="D258">
            <v>1091.74</v>
          </cell>
          <cell r="E258">
            <v>1069.24</v>
          </cell>
          <cell r="F258">
            <v>0</v>
          </cell>
          <cell r="G258">
            <v>1095.32</v>
          </cell>
          <cell r="H258">
            <v>1093.51</v>
          </cell>
          <cell r="I258">
            <v>1085.24</v>
          </cell>
          <cell r="J258">
            <v>0</v>
          </cell>
        </row>
        <row r="259">
          <cell r="A259">
            <v>6060700</v>
          </cell>
          <cell r="B259" t="str">
            <v>SCHOLARMADE ACHIEVEMENT PLACE OF ARKANSAS</v>
          </cell>
          <cell r="C259">
            <v>333.09999999999997</v>
          </cell>
          <cell r="D259">
            <v>332.74</v>
          </cell>
          <cell r="E259">
            <v>318.87</v>
          </cell>
          <cell r="F259">
            <v>0</v>
          </cell>
          <cell r="G259">
            <v>333.09999999999997</v>
          </cell>
          <cell r="H259">
            <v>332.92</v>
          </cell>
          <cell r="I259">
            <v>328.02</v>
          </cell>
          <cell r="J259">
            <v>0</v>
          </cell>
        </row>
        <row r="260">
          <cell r="A260">
            <v>6063700</v>
          </cell>
          <cell r="B260" t="str">
            <v>WESTWIND SCHOOL FOR PERFORMING ARTS</v>
          </cell>
          <cell r="C260">
            <v>77.400000000000006</v>
          </cell>
          <cell r="D260">
            <v>77</v>
          </cell>
          <cell r="E260">
            <v>74.03</v>
          </cell>
          <cell r="F260">
            <v>0</v>
          </cell>
          <cell r="G260">
            <v>77.400000000000006</v>
          </cell>
          <cell r="H260">
            <v>77.210000000000008</v>
          </cell>
          <cell r="I260">
            <v>76.14</v>
          </cell>
          <cell r="J260">
            <v>0</v>
          </cell>
        </row>
        <row r="261">
          <cell r="A261">
            <v>6065700</v>
          </cell>
          <cell r="B261" t="str">
            <v>ACADEMIES OF MATH AND SCIENCE</v>
          </cell>
          <cell r="C261">
            <v>604.70000000000005</v>
          </cell>
          <cell r="D261">
            <v>584.98</v>
          </cell>
          <cell r="E261">
            <v>554.66999999999996</v>
          </cell>
          <cell r="F261">
            <v>0</v>
          </cell>
          <cell r="G261">
            <v>604.70000000000005</v>
          </cell>
          <cell r="H261">
            <v>594.95000000000005</v>
          </cell>
          <cell r="I261">
            <v>581.62</v>
          </cell>
          <cell r="J261">
            <v>0</v>
          </cell>
        </row>
        <row r="262">
          <cell r="A262">
            <v>6640700</v>
          </cell>
          <cell r="B262" t="str">
            <v>FUTURE SCHOOL OF FORT SMITH</v>
          </cell>
          <cell r="C262">
            <v>151.4</v>
          </cell>
          <cell r="D262">
            <v>167.35999999999999</v>
          </cell>
          <cell r="E262">
            <v>166.85999999999999</v>
          </cell>
          <cell r="F262">
            <v>0</v>
          </cell>
          <cell r="G262">
            <v>151.4</v>
          </cell>
          <cell r="H262">
            <v>159.10999999999999</v>
          </cell>
          <cell r="I262">
            <v>161.59</v>
          </cell>
          <cell r="J262">
            <v>0</v>
          </cell>
        </row>
        <row r="263">
          <cell r="A263">
            <v>6641700</v>
          </cell>
          <cell r="B263" t="str">
            <v>INSTITUTE FOR THE CREATIVE ARTS</v>
          </cell>
          <cell r="C263">
            <v>94.62</v>
          </cell>
          <cell r="D263">
            <v>85.64</v>
          </cell>
          <cell r="E263">
            <v>90.940000000000012</v>
          </cell>
          <cell r="F263">
            <v>0</v>
          </cell>
          <cell r="G263">
            <v>94.62</v>
          </cell>
          <cell r="H263">
            <v>90.070000000000007</v>
          </cell>
          <cell r="I263">
            <v>90.36</v>
          </cell>
          <cell r="J263">
            <v>0</v>
          </cell>
        </row>
        <row r="264">
          <cell r="A264">
            <v>7240700</v>
          </cell>
          <cell r="B264" t="str">
            <v>HAAS HALL ACADEMY</v>
          </cell>
          <cell r="C264">
            <v>1134.27</v>
          </cell>
          <cell r="D264">
            <v>1134.27</v>
          </cell>
          <cell r="E264">
            <v>1138.0999999999999</v>
          </cell>
          <cell r="F264">
            <v>0</v>
          </cell>
          <cell r="G264">
            <v>1134.27</v>
          </cell>
          <cell r="H264">
            <v>1134.27</v>
          </cell>
          <cell r="I264">
            <v>1135.5899999999999</v>
          </cell>
          <cell r="J264">
            <v>0</v>
          </cell>
        </row>
        <row r="266">
          <cell r="C266">
            <v>29877.32</v>
          </cell>
          <cell r="D266">
            <v>30591.660000000011</v>
          </cell>
          <cell r="E266">
            <v>30928.369999999995</v>
          </cell>
          <cell r="F266">
            <v>0</v>
          </cell>
          <cell r="G266">
            <v>29877.32</v>
          </cell>
          <cell r="H266">
            <v>30229.730000000003</v>
          </cell>
          <cell r="I266">
            <v>30453.239999999998</v>
          </cell>
          <cell r="J266">
            <v>0</v>
          </cell>
        </row>
        <row r="268">
          <cell r="C268">
            <v>461595.27999999997</v>
          </cell>
          <cell r="D268">
            <v>460726.60000000009</v>
          </cell>
          <cell r="E268">
            <v>458713.33999999997</v>
          </cell>
          <cell r="F268">
            <v>0</v>
          </cell>
          <cell r="G268">
            <v>461595.27999999997</v>
          </cell>
          <cell r="H268">
            <v>461156.59000000008</v>
          </cell>
          <cell r="I268">
            <v>460352.7199999998</v>
          </cell>
          <cell r="J268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82902-E160-4824-AF37-01996AAFA599}">
  <sheetPr>
    <pageSetUpPr fitToPage="1"/>
  </sheetPr>
  <dimension ref="A4:L272"/>
  <sheetViews>
    <sheetView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J25" sqref="J25"/>
    </sheetView>
  </sheetViews>
  <sheetFormatPr defaultRowHeight="14.4" x14ac:dyDescent="0.3"/>
  <cols>
    <col min="2" max="2" width="43.5546875" bestFit="1" customWidth="1"/>
    <col min="4" max="4" width="13.88671875" bestFit="1" customWidth="1"/>
    <col min="5" max="5" width="17.33203125" bestFit="1" customWidth="1"/>
    <col min="6" max="6" width="14.88671875" bestFit="1" customWidth="1"/>
    <col min="7" max="7" width="14.88671875" customWidth="1"/>
    <col min="8" max="8" width="14.88671875" bestFit="1" customWidth="1"/>
    <col min="9" max="9" width="16.6640625" bestFit="1" customWidth="1"/>
    <col min="10" max="10" width="16.77734375" bestFit="1" customWidth="1"/>
    <col min="11" max="12" width="11.21875" bestFit="1" customWidth="1"/>
  </cols>
  <sheetData>
    <row r="4" spans="1:10" x14ac:dyDescent="0.3">
      <c r="G4" s="3" t="s">
        <v>267</v>
      </c>
      <c r="H4" s="7"/>
    </row>
    <row r="5" spans="1:10" s="2" customFormat="1" x14ac:dyDescent="0.3">
      <c r="C5" s="2" t="s">
        <v>269</v>
      </c>
      <c r="D5" s="3" t="s">
        <v>2</v>
      </c>
      <c r="E5" s="3" t="s">
        <v>274</v>
      </c>
      <c r="F5" s="3" t="s">
        <v>3</v>
      </c>
      <c r="G5" s="3" t="s">
        <v>268</v>
      </c>
      <c r="H5" s="3" t="s">
        <v>0</v>
      </c>
      <c r="I5" s="4" t="s">
        <v>1</v>
      </c>
      <c r="J5" s="3" t="s">
        <v>270</v>
      </c>
    </row>
    <row r="6" spans="1:10" s="2" customFormat="1" x14ac:dyDescent="0.3">
      <c r="C6" s="2" t="s">
        <v>5</v>
      </c>
      <c r="D6" s="3" t="s">
        <v>277</v>
      </c>
      <c r="E6" s="6" t="s">
        <v>275</v>
      </c>
      <c r="F6" s="3" t="s">
        <v>6</v>
      </c>
      <c r="G6" s="6" t="s">
        <v>276</v>
      </c>
      <c r="H6" s="3" t="s">
        <v>4</v>
      </c>
      <c r="I6" s="4" t="s">
        <v>4</v>
      </c>
      <c r="J6" s="3" t="s">
        <v>271</v>
      </c>
    </row>
    <row r="7" spans="1:10" x14ac:dyDescent="0.3">
      <c r="A7" s="9">
        <v>101</v>
      </c>
      <c r="B7" s="9" t="s">
        <v>75</v>
      </c>
      <c r="C7" s="9">
        <v>1076.02</v>
      </c>
      <c r="D7" s="10">
        <v>213090</v>
      </c>
      <c r="E7" s="10">
        <f>C7*100</f>
        <v>107602</v>
      </c>
      <c r="F7" s="10">
        <v>567358</v>
      </c>
      <c r="G7" s="10">
        <f>ROUND(C7*85,0)</f>
        <v>91462</v>
      </c>
      <c r="H7" s="11">
        <f>D7+F7</f>
        <v>780448</v>
      </c>
      <c r="I7" s="12">
        <f>E7+F7+G7</f>
        <v>766422</v>
      </c>
      <c r="J7" s="13">
        <f>I7-H7</f>
        <v>-14026</v>
      </c>
    </row>
    <row r="8" spans="1:10" x14ac:dyDescent="0.3">
      <c r="A8" s="9">
        <v>104</v>
      </c>
      <c r="B8" s="9" t="s">
        <v>79</v>
      </c>
      <c r="C8" s="9">
        <v>1503.3</v>
      </c>
      <c r="D8" s="10">
        <v>287658</v>
      </c>
      <c r="E8" s="10">
        <f t="shared" ref="E8:E71" si="0">C8*100</f>
        <v>150330</v>
      </c>
      <c r="F8" s="10">
        <v>772322</v>
      </c>
      <c r="G8" s="10">
        <f t="shared" ref="G8:G71" si="1">ROUND(C8*85,0)</f>
        <v>127781</v>
      </c>
      <c r="H8" s="11">
        <f t="shared" ref="H8:H71" si="2">D8+F8</f>
        <v>1059980</v>
      </c>
      <c r="I8" s="12">
        <f>E8+F8+G8</f>
        <v>1050433</v>
      </c>
      <c r="J8" s="13">
        <f t="shared" ref="J8:J71" si="3">I8-H8</f>
        <v>-9547</v>
      </c>
    </row>
    <row r="9" spans="1:10" x14ac:dyDescent="0.3">
      <c r="A9" s="9">
        <v>201</v>
      </c>
      <c r="B9" s="9" t="s">
        <v>186</v>
      </c>
      <c r="C9" s="9">
        <v>1385.09</v>
      </c>
      <c r="D9" s="10">
        <v>281492</v>
      </c>
      <c r="E9" s="10">
        <f t="shared" si="0"/>
        <v>138509</v>
      </c>
      <c r="F9" s="10">
        <v>901292</v>
      </c>
      <c r="G9" s="10">
        <f t="shared" si="1"/>
        <v>117733</v>
      </c>
      <c r="H9" s="11">
        <f t="shared" si="2"/>
        <v>1182784</v>
      </c>
      <c r="I9" s="12">
        <f t="shared" ref="I9:I72" si="4">E9+F9+G9</f>
        <v>1157534</v>
      </c>
      <c r="J9" s="13">
        <f t="shared" si="3"/>
        <v>-25250</v>
      </c>
    </row>
    <row r="10" spans="1:10" x14ac:dyDescent="0.3">
      <c r="A10" s="9">
        <v>203</v>
      </c>
      <c r="B10" s="9" t="s">
        <v>114</v>
      </c>
      <c r="C10" s="9">
        <v>1544.98</v>
      </c>
      <c r="D10" s="10">
        <v>285733</v>
      </c>
      <c r="E10" s="10">
        <f t="shared" si="0"/>
        <v>154498</v>
      </c>
      <c r="F10" s="10">
        <v>1034081</v>
      </c>
      <c r="G10" s="10">
        <f t="shared" si="1"/>
        <v>131323</v>
      </c>
      <c r="H10" s="11">
        <f t="shared" si="2"/>
        <v>1319814</v>
      </c>
      <c r="I10" s="12">
        <f t="shared" si="4"/>
        <v>1319902</v>
      </c>
      <c r="J10" s="13">
        <f t="shared" si="3"/>
        <v>88</v>
      </c>
    </row>
    <row r="11" spans="1:10" x14ac:dyDescent="0.3">
      <c r="A11" s="9">
        <v>302</v>
      </c>
      <c r="B11" s="9" t="s">
        <v>98</v>
      </c>
      <c r="C11" s="9">
        <v>633.74</v>
      </c>
      <c r="D11" s="10">
        <v>133677</v>
      </c>
      <c r="E11" s="10">
        <f t="shared" si="0"/>
        <v>63374</v>
      </c>
      <c r="F11" s="10">
        <v>414133</v>
      </c>
      <c r="G11" s="10">
        <f t="shared" si="1"/>
        <v>53868</v>
      </c>
      <c r="H11" s="11">
        <f t="shared" si="2"/>
        <v>547810</v>
      </c>
      <c r="I11" s="12">
        <f t="shared" si="4"/>
        <v>531375</v>
      </c>
      <c r="J11" s="13">
        <f t="shared" si="3"/>
        <v>-16435</v>
      </c>
    </row>
    <row r="12" spans="1:10" x14ac:dyDescent="0.3">
      <c r="A12" s="9">
        <v>303</v>
      </c>
      <c r="B12" s="9" t="s">
        <v>42</v>
      </c>
      <c r="C12" s="9">
        <v>3622.88</v>
      </c>
      <c r="D12" s="10">
        <v>713643</v>
      </c>
      <c r="E12" s="10">
        <f t="shared" si="0"/>
        <v>362288</v>
      </c>
      <c r="F12" s="10">
        <v>1520948</v>
      </c>
      <c r="G12" s="10">
        <f t="shared" si="1"/>
        <v>307945</v>
      </c>
      <c r="H12" s="11">
        <f t="shared" si="2"/>
        <v>2234591</v>
      </c>
      <c r="I12" s="12">
        <f t="shared" si="4"/>
        <v>2191181</v>
      </c>
      <c r="J12" s="13">
        <f t="shared" si="3"/>
        <v>-43410</v>
      </c>
    </row>
    <row r="13" spans="1:10" x14ac:dyDescent="0.3">
      <c r="A13" s="9">
        <v>304</v>
      </c>
      <c r="B13" s="9" t="s">
        <v>99</v>
      </c>
      <c r="C13" s="9">
        <v>425.40999999999997</v>
      </c>
      <c r="D13" s="10">
        <v>84051</v>
      </c>
      <c r="E13" s="10">
        <f t="shared" si="0"/>
        <v>42541</v>
      </c>
      <c r="F13" s="10">
        <v>281855</v>
      </c>
      <c r="G13" s="10">
        <f t="shared" si="1"/>
        <v>36160</v>
      </c>
      <c r="H13" s="11">
        <f t="shared" si="2"/>
        <v>365906</v>
      </c>
      <c r="I13" s="12">
        <f t="shared" si="4"/>
        <v>360556</v>
      </c>
      <c r="J13" s="13">
        <f t="shared" si="3"/>
        <v>-5350</v>
      </c>
    </row>
    <row r="14" spans="1:10" x14ac:dyDescent="0.3">
      <c r="A14" s="9">
        <v>401</v>
      </c>
      <c r="B14" s="9" t="s">
        <v>9</v>
      </c>
      <c r="C14" s="9">
        <v>19883.669999999998</v>
      </c>
      <c r="D14" s="10">
        <v>0</v>
      </c>
      <c r="E14" s="10">
        <v>0</v>
      </c>
      <c r="F14" s="10">
        <v>3675355</v>
      </c>
      <c r="G14" s="10">
        <f t="shared" si="1"/>
        <v>1690112</v>
      </c>
      <c r="H14" s="11">
        <f t="shared" si="2"/>
        <v>3675355</v>
      </c>
      <c r="I14" s="12">
        <f t="shared" si="4"/>
        <v>5365467</v>
      </c>
      <c r="J14" s="13">
        <f t="shared" si="3"/>
        <v>1690112</v>
      </c>
    </row>
    <row r="15" spans="1:10" x14ac:dyDescent="0.3">
      <c r="A15" s="9">
        <v>402</v>
      </c>
      <c r="B15" s="9" t="s">
        <v>221</v>
      </c>
      <c r="C15" s="9">
        <v>546.47</v>
      </c>
      <c r="D15" s="10">
        <v>106334</v>
      </c>
      <c r="E15" s="10">
        <f t="shared" si="0"/>
        <v>54647</v>
      </c>
      <c r="F15" s="10">
        <v>523494</v>
      </c>
      <c r="G15" s="10">
        <f t="shared" si="1"/>
        <v>46450</v>
      </c>
      <c r="H15" s="11">
        <f t="shared" si="2"/>
        <v>629828</v>
      </c>
      <c r="I15" s="12">
        <f t="shared" si="4"/>
        <v>624591</v>
      </c>
      <c r="J15" s="13">
        <f t="shared" si="3"/>
        <v>-5237</v>
      </c>
    </row>
    <row r="16" spans="1:10" x14ac:dyDescent="0.3">
      <c r="A16" s="9">
        <v>403</v>
      </c>
      <c r="B16" s="9" t="s">
        <v>80</v>
      </c>
      <c r="C16" s="9">
        <v>1762.86</v>
      </c>
      <c r="D16" s="10">
        <v>309117</v>
      </c>
      <c r="E16" s="10">
        <f t="shared" si="0"/>
        <v>176286</v>
      </c>
      <c r="F16" s="10">
        <v>1028434</v>
      </c>
      <c r="G16" s="10">
        <f t="shared" si="1"/>
        <v>149843</v>
      </c>
      <c r="H16" s="11">
        <f t="shared" si="2"/>
        <v>1337551</v>
      </c>
      <c r="I16" s="12">
        <f t="shared" si="4"/>
        <v>1354563</v>
      </c>
      <c r="J16" s="13">
        <f t="shared" si="3"/>
        <v>17012</v>
      </c>
    </row>
    <row r="17" spans="1:10" x14ac:dyDescent="0.3">
      <c r="A17" s="9">
        <v>404</v>
      </c>
      <c r="B17" s="9" t="s">
        <v>27</v>
      </c>
      <c r="C17" s="9">
        <v>1940.46</v>
      </c>
      <c r="D17" s="10">
        <v>0</v>
      </c>
      <c r="E17" s="10">
        <v>0</v>
      </c>
      <c r="F17" s="10">
        <v>489151</v>
      </c>
      <c r="G17" s="10">
        <f t="shared" si="1"/>
        <v>164939</v>
      </c>
      <c r="H17" s="11">
        <f t="shared" si="2"/>
        <v>489151</v>
      </c>
      <c r="I17" s="12">
        <f t="shared" si="4"/>
        <v>654090</v>
      </c>
      <c r="J17" s="13">
        <f t="shared" si="3"/>
        <v>164939</v>
      </c>
    </row>
    <row r="18" spans="1:10" x14ac:dyDescent="0.3">
      <c r="A18" s="9">
        <v>405</v>
      </c>
      <c r="B18" s="9" t="s">
        <v>62</v>
      </c>
      <c r="C18" s="9">
        <v>14847.97</v>
      </c>
      <c r="D18" s="10">
        <v>0</v>
      </c>
      <c r="E18" s="10">
        <v>0</v>
      </c>
      <c r="F18" s="10">
        <v>2889086</v>
      </c>
      <c r="G18" s="10">
        <f t="shared" si="1"/>
        <v>1262077</v>
      </c>
      <c r="H18" s="11">
        <f t="shared" si="2"/>
        <v>2889086</v>
      </c>
      <c r="I18" s="12">
        <f t="shared" si="4"/>
        <v>4151163</v>
      </c>
      <c r="J18" s="13">
        <f t="shared" si="3"/>
        <v>1262077</v>
      </c>
    </row>
    <row r="19" spans="1:10" x14ac:dyDescent="0.3">
      <c r="A19" s="9">
        <v>406</v>
      </c>
      <c r="B19" s="9" t="s">
        <v>115</v>
      </c>
      <c r="C19" s="9">
        <v>4204.54</v>
      </c>
      <c r="D19" s="10">
        <v>791262</v>
      </c>
      <c r="E19" s="10">
        <f t="shared" si="0"/>
        <v>420454</v>
      </c>
      <c r="F19" s="10">
        <v>1414961</v>
      </c>
      <c r="G19" s="10">
        <f t="shared" si="1"/>
        <v>357386</v>
      </c>
      <c r="H19" s="11">
        <f t="shared" si="2"/>
        <v>2206223</v>
      </c>
      <c r="I19" s="12">
        <f t="shared" si="4"/>
        <v>2192801</v>
      </c>
      <c r="J19" s="13">
        <f t="shared" si="3"/>
        <v>-13422</v>
      </c>
    </row>
    <row r="20" spans="1:10" x14ac:dyDescent="0.3">
      <c r="A20" s="9">
        <v>407</v>
      </c>
      <c r="B20" s="9" t="s">
        <v>14</v>
      </c>
      <c r="C20" s="9">
        <v>2632.75</v>
      </c>
      <c r="D20" s="10">
        <v>431616</v>
      </c>
      <c r="E20" s="10">
        <f t="shared" si="0"/>
        <v>263275</v>
      </c>
      <c r="F20" s="10">
        <v>751592</v>
      </c>
      <c r="G20" s="10">
        <f t="shared" si="1"/>
        <v>223784</v>
      </c>
      <c r="H20" s="11">
        <f t="shared" si="2"/>
        <v>1183208</v>
      </c>
      <c r="I20" s="12">
        <f t="shared" si="4"/>
        <v>1238651</v>
      </c>
      <c r="J20" s="13">
        <f t="shared" si="3"/>
        <v>55443</v>
      </c>
    </row>
    <row r="21" spans="1:10" x14ac:dyDescent="0.3">
      <c r="A21" s="9">
        <v>501</v>
      </c>
      <c r="B21" s="9" t="s">
        <v>128</v>
      </c>
      <c r="C21" s="9">
        <v>350.71</v>
      </c>
      <c r="D21" s="10">
        <v>83683</v>
      </c>
      <c r="E21" s="10">
        <f t="shared" si="0"/>
        <v>35071</v>
      </c>
      <c r="F21" s="10">
        <v>319512</v>
      </c>
      <c r="G21" s="10">
        <f t="shared" si="1"/>
        <v>29810</v>
      </c>
      <c r="H21" s="11">
        <f t="shared" si="2"/>
        <v>403195</v>
      </c>
      <c r="I21" s="12">
        <f t="shared" si="4"/>
        <v>384393</v>
      </c>
      <c r="J21" s="13">
        <f t="shared" si="3"/>
        <v>-18802</v>
      </c>
    </row>
    <row r="22" spans="1:10" x14ac:dyDescent="0.3">
      <c r="A22" s="9">
        <v>502</v>
      </c>
      <c r="B22" s="9" t="s">
        <v>70</v>
      </c>
      <c r="C22" s="9">
        <v>901.7</v>
      </c>
      <c r="D22" s="10">
        <v>195576</v>
      </c>
      <c r="E22" s="10">
        <f t="shared" si="0"/>
        <v>90170</v>
      </c>
      <c r="F22" s="10">
        <v>514079</v>
      </c>
      <c r="G22" s="10">
        <f t="shared" si="1"/>
        <v>76645</v>
      </c>
      <c r="H22" s="11">
        <f t="shared" si="2"/>
        <v>709655</v>
      </c>
      <c r="I22" s="12">
        <f t="shared" si="4"/>
        <v>680894</v>
      </c>
      <c r="J22" s="13">
        <f t="shared" si="3"/>
        <v>-28761</v>
      </c>
    </row>
    <row r="23" spans="1:10" x14ac:dyDescent="0.3">
      <c r="A23" s="9">
        <v>503</v>
      </c>
      <c r="B23" s="9" t="s">
        <v>71</v>
      </c>
      <c r="C23" s="9">
        <v>2667.6000000000004</v>
      </c>
      <c r="D23" s="10">
        <v>512137</v>
      </c>
      <c r="E23" s="10">
        <f t="shared" si="0"/>
        <v>266760.00000000006</v>
      </c>
      <c r="F23" s="10">
        <v>1252778</v>
      </c>
      <c r="G23" s="10">
        <f t="shared" si="1"/>
        <v>226746</v>
      </c>
      <c r="H23" s="11">
        <f t="shared" si="2"/>
        <v>1764915</v>
      </c>
      <c r="I23" s="12">
        <f t="shared" si="4"/>
        <v>1746284</v>
      </c>
      <c r="J23" s="13">
        <f t="shared" si="3"/>
        <v>-18631</v>
      </c>
    </row>
    <row r="24" spans="1:10" x14ac:dyDescent="0.3">
      <c r="A24" s="9">
        <v>504</v>
      </c>
      <c r="B24" s="9" t="s">
        <v>198</v>
      </c>
      <c r="C24" s="9">
        <v>387.9</v>
      </c>
      <c r="D24" s="10">
        <v>71515</v>
      </c>
      <c r="E24" s="10">
        <f t="shared" si="0"/>
        <v>38790</v>
      </c>
      <c r="F24" s="10">
        <v>268713</v>
      </c>
      <c r="G24" s="10">
        <f t="shared" si="1"/>
        <v>32972</v>
      </c>
      <c r="H24" s="11">
        <f t="shared" si="2"/>
        <v>340228</v>
      </c>
      <c r="I24" s="12">
        <f t="shared" si="4"/>
        <v>340475</v>
      </c>
      <c r="J24" s="13">
        <f t="shared" si="3"/>
        <v>247</v>
      </c>
    </row>
    <row r="25" spans="1:10" x14ac:dyDescent="0.3">
      <c r="A25" s="9">
        <v>505</v>
      </c>
      <c r="B25" s="9" t="s">
        <v>47</v>
      </c>
      <c r="C25" s="9">
        <v>756.09</v>
      </c>
      <c r="D25" s="10">
        <v>153515</v>
      </c>
      <c r="E25" s="10">
        <f t="shared" si="0"/>
        <v>75609</v>
      </c>
      <c r="F25" s="10">
        <v>536507</v>
      </c>
      <c r="G25" s="10">
        <f t="shared" si="1"/>
        <v>64268</v>
      </c>
      <c r="H25" s="11">
        <f t="shared" si="2"/>
        <v>690022</v>
      </c>
      <c r="I25" s="12">
        <f t="shared" si="4"/>
        <v>676384</v>
      </c>
      <c r="J25" s="13">
        <f t="shared" si="3"/>
        <v>-13638</v>
      </c>
    </row>
    <row r="26" spans="1:10" x14ac:dyDescent="0.3">
      <c r="A26" s="9">
        <v>506</v>
      </c>
      <c r="B26" s="9" t="s">
        <v>222</v>
      </c>
      <c r="C26" s="9">
        <v>347.58</v>
      </c>
      <c r="D26" s="10">
        <v>66593</v>
      </c>
      <c r="E26" s="10">
        <f t="shared" si="0"/>
        <v>34758</v>
      </c>
      <c r="F26" s="10">
        <v>271461</v>
      </c>
      <c r="G26" s="10">
        <f t="shared" si="1"/>
        <v>29544</v>
      </c>
      <c r="H26" s="11">
        <f t="shared" si="2"/>
        <v>338054</v>
      </c>
      <c r="I26" s="12">
        <f t="shared" si="4"/>
        <v>335763</v>
      </c>
      <c r="J26" s="13">
        <f t="shared" si="3"/>
        <v>-2291</v>
      </c>
    </row>
    <row r="27" spans="1:10" x14ac:dyDescent="0.3">
      <c r="A27" s="9">
        <v>601</v>
      </c>
      <c r="B27" s="9" t="s">
        <v>256</v>
      </c>
      <c r="C27" s="9">
        <v>366.71999999999997</v>
      </c>
      <c r="D27" s="10">
        <v>73761</v>
      </c>
      <c r="E27" s="10">
        <f t="shared" si="0"/>
        <v>36672</v>
      </c>
      <c r="F27" s="10">
        <v>336749</v>
      </c>
      <c r="G27" s="10">
        <f t="shared" si="1"/>
        <v>31171</v>
      </c>
      <c r="H27" s="11">
        <f t="shared" si="2"/>
        <v>410510</v>
      </c>
      <c r="I27" s="12">
        <f t="shared" si="4"/>
        <v>404592</v>
      </c>
      <c r="J27" s="13">
        <f t="shared" si="3"/>
        <v>-5918</v>
      </c>
    </row>
    <row r="28" spans="1:10" x14ac:dyDescent="0.3">
      <c r="A28" s="9">
        <v>602</v>
      </c>
      <c r="B28" s="9" t="s">
        <v>129</v>
      </c>
      <c r="C28" s="9">
        <v>1376.22</v>
      </c>
      <c r="D28" s="10">
        <v>267603</v>
      </c>
      <c r="E28" s="10">
        <f t="shared" si="0"/>
        <v>137622</v>
      </c>
      <c r="F28" s="10">
        <v>947337</v>
      </c>
      <c r="G28" s="10">
        <f t="shared" si="1"/>
        <v>116979</v>
      </c>
      <c r="H28" s="11">
        <f t="shared" si="2"/>
        <v>1214940</v>
      </c>
      <c r="I28" s="12">
        <f t="shared" si="4"/>
        <v>1201938</v>
      </c>
      <c r="J28" s="13">
        <f t="shared" si="3"/>
        <v>-13002</v>
      </c>
    </row>
    <row r="29" spans="1:10" x14ac:dyDescent="0.3">
      <c r="A29" s="9">
        <v>701</v>
      </c>
      <c r="B29" s="9" t="s">
        <v>187</v>
      </c>
      <c r="C29" s="9">
        <v>480.73</v>
      </c>
      <c r="D29" s="10">
        <v>94861</v>
      </c>
      <c r="E29" s="10">
        <f t="shared" si="0"/>
        <v>48073</v>
      </c>
      <c r="F29" s="10">
        <v>274330</v>
      </c>
      <c r="G29" s="10">
        <f t="shared" si="1"/>
        <v>40862</v>
      </c>
      <c r="H29" s="11">
        <f t="shared" si="2"/>
        <v>369191</v>
      </c>
      <c r="I29" s="12">
        <f t="shared" si="4"/>
        <v>363265</v>
      </c>
      <c r="J29" s="13">
        <f t="shared" si="3"/>
        <v>-5926</v>
      </c>
    </row>
    <row r="30" spans="1:10" x14ac:dyDescent="0.3">
      <c r="A30" s="9">
        <v>801</v>
      </c>
      <c r="B30" s="9" t="s">
        <v>158</v>
      </c>
      <c r="C30" s="9">
        <v>1690.29</v>
      </c>
      <c r="D30" s="10">
        <v>334341</v>
      </c>
      <c r="E30" s="10">
        <f t="shared" si="0"/>
        <v>169029</v>
      </c>
      <c r="F30" s="10">
        <v>981422</v>
      </c>
      <c r="G30" s="10">
        <f t="shared" si="1"/>
        <v>143675</v>
      </c>
      <c r="H30" s="11">
        <f t="shared" si="2"/>
        <v>1315763</v>
      </c>
      <c r="I30" s="12">
        <f t="shared" si="4"/>
        <v>1294126</v>
      </c>
      <c r="J30" s="13">
        <f t="shared" si="3"/>
        <v>-21637</v>
      </c>
    </row>
    <row r="31" spans="1:10" x14ac:dyDescent="0.3">
      <c r="A31" s="9">
        <v>802</v>
      </c>
      <c r="B31" s="9" t="s">
        <v>72</v>
      </c>
      <c r="C31" s="9">
        <v>585.64</v>
      </c>
      <c r="D31" s="10">
        <v>116539</v>
      </c>
      <c r="E31" s="10">
        <f t="shared" si="0"/>
        <v>58564</v>
      </c>
      <c r="F31" s="10">
        <v>313661</v>
      </c>
      <c r="G31" s="10">
        <f t="shared" si="1"/>
        <v>49779</v>
      </c>
      <c r="H31" s="11">
        <f t="shared" si="2"/>
        <v>430200</v>
      </c>
      <c r="I31" s="12">
        <f t="shared" si="4"/>
        <v>422004</v>
      </c>
      <c r="J31" s="13">
        <f t="shared" si="3"/>
        <v>-8196</v>
      </c>
    </row>
    <row r="32" spans="1:10" x14ac:dyDescent="0.3">
      <c r="A32" s="9">
        <v>803</v>
      </c>
      <c r="B32" s="9" t="s">
        <v>239</v>
      </c>
      <c r="C32" s="9">
        <v>1346.79</v>
      </c>
      <c r="D32" s="10">
        <v>259932</v>
      </c>
      <c r="E32" s="10">
        <f t="shared" si="0"/>
        <v>134679</v>
      </c>
      <c r="F32" s="10">
        <v>963332</v>
      </c>
      <c r="G32" s="10">
        <f t="shared" si="1"/>
        <v>114477</v>
      </c>
      <c r="H32" s="11">
        <f t="shared" si="2"/>
        <v>1223264</v>
      </c>
      <c r="I32" s="12">
        <f t="shared" si="4"/>
        <v>1212488</v>
      </c>
      <c r="J32" s="13">
        <f t="shared" si="3"/>
        <v>-10776</v>
      </c>
    </row>
    <row r="33" spans="1:10" x14ac:dyDescent="0.3">
      <c r="A33" s="9">
        <v>901</v>
      </c>
      <c r="B33" s="9" t="s">
        <v>259</v>
      </c>
      <c r="C33" s="9">
        <v>279.14999999999998</v>
      </c>
      <c r="D33" s="10">
        <v>60430</v>
      </c>
      <c r="E33" s="10">
        <f t="shared" si="0"/>
        <v>27914.999999999996</v>
      </c>
      <c r="F33" s="10">
        <v>315712</v>
      </c>
      <c r="G33" s="10">
        <f t="shared" si="1"/>
        <v>23728</v>
      </c>
      <c r="H33" s="11">
        <f t="shared" si="2"/>
        <v>376142</v>
      </c>
      <c r="I33" s="12">
        <f t="shared" si="4"/>
        <v>367355</v>
      </c>
      <c r="J33" s="13">
        <f t="shared" si="3"/>
        <v>-8787</v>
      </c>
    </row>
    <row r="34" spans="1:10" x14ac:dyDescent="0.3">
      <c r="A34" s="9">
        <v>903</v>
      </c>
      <c r="B34" s="9" t="s">
        <v>235</v>
      </c>
      <c r="C34" s="9">
        <v>734.65</v>
      </c>
      <c r="D34" s="10">
        <v>160377</v>
      </c>
      <c r="E34" s="10">
        <f t="shared" si="0"/>
        <v>73465</v>
      </c>
      <c r="F34" s="10">
        <v>520288</v>
      </c>
      <c r="G34" s="10">
        <f t="shared" si="1"/>
        <v>62445</v>
      </c>
      <c r="H34" s="11">
        <f t="shared" si="2"/>
        <v>680665</v>
      </c>
      <c r="I34" s="12">
        <f t="shared" si="4"/>
        <v>656198</v>
      </c>
      <c r="J34" s="13">
        <f t="shared" si="3"/>
        <v>-24467</v>
      </c>
    </row>
    <row r="35" spans="1:10" x14ac:dyDescent="0.3">
      <c r="A35" s="9">
        <v>1002</v>
      </c>
      <c r="B35" s="9" t="s">
        <v>89</v>
      </c>
      <c r="C35" s="9">
        <v>1707.45</v>
      </c>
      <c r="D35" s="10">
        <v>332876</v>
      </c>
      <c r="E35" s="10">
        <f t="shared" si="0"/>
        <v>170745</v>
      </c>
      <c r="F35" s="10">
        <v>933145</v>
      </c>
      <c r="G35" s="10">
        <f t="shared" si="1"/>
        <v>145133</v>
      </c>
      <c r="H35" s="11">
        <f t="shared" si="2"/>
        <v>1266021</v>
      </c>
      <c r="I35" s="12">
        <f t="shared" si="4"/>
        <v>1249023</v>
      </c>
      <c r="J35" s="13">
        <f t="shared" si="3"/>
        <v>-16998</v>
      </c>
    </row>
    <row r="36" spans="1:10" x14ac:dyDescent="0.3">
      <c r="A36" s="9">
        <v>1003</v>
      </c>
      <c r="B36" s="9" t="s">
        <v>223</v>
      </c>
      <c r="C36" s="9">
        <v>551.75</v>
      </c>
      <c r="D36" s="10">
        <v>115392</v>
      </c>
      <c r="E36" s="10">
        <f t="shared" si="0"/>
        <v>55175</v>
      </c>
      <c r="F36" s="10">
        <v>484743</v>
      </c>
      <c r="G36" s="10">
        <f t="shared" si="1"/>
        <v>46899</v>
      </c>
      <c r="H36" s="11">
        <f t="shared" si="2"/>
        <v>600135</v>
      </c>
      <c r="I36" s="12">
        <f t="shared" si="4"/>
        <v>586817</v>
      </c>
      <c r="J36" s="13">
        <f t="shared" si="3"/>
        <v>-13318</v>
      </c>
    </row>
    <row r="37" spans="1:10" x14ac:dyDescent="0.3">
      <c r="A37" s="9">
        <v>1101</v>
      </c>
      <c r="B37" s="9" t="s">
        <v>214</v>
      </c>
      <c r="C37" s="9">
        <v>740.18999999999994</v>
      </c>
      <c r="D37" s="10">
        <v>152566</v>
      </c>
      <c r="E37" s="10">
        <f t="shared" si="0"/>
        <v>74019</v>
      </c>
      <c r="F37" s="10">
        <v>450795</v>
      </c>
      <c r="G37" s="10">
        <f t="shared" si="1"/>
        <v>62916</v>
      </c>
      <c r="H37" s="11">
        <f t="shared" si="2"/>
        <v>603361</v>
      </c>
      <c r="I37" s="12">
        <f t="shared" si="4"/>
        <v>587730</v>
      </c>
      <c r="J37" s="13">
        <f t="shared" si="3"/>
        <v>-15631</v>
      </c>
    </row>
    <row r="38" spans="1:10" x14ac:dyDescent="0.3">
      <c r="A38" s="9">
        <v>1104</v>
      </c>
      <c r="B38" s="9" t="s">
        <v>188</v>
      </c>
      <c r="C38" s="9">
        <v>691.51</v>
      </c>
      <c r="D38" s="10">
        <v>144413</v>
      </c>
      <c r="E38" s="10">
        <f t="shared" si="0"/>
        <v>69151</v>
      </c>
      <c r="F38" s="10">
        <v>637243</v>
      </c>
      <c r="G38" s="10">
        <f t="shared" si="1"/>
        <v>58778</v>
      </c>
      <c r="H38" s="11">
        <f t="shared" si="2"/>
        <v>781656</v>
      </c>
      <c r="I38" s="12">
        <f t="shared" si="4"/>
        <v>765172</v>
      </c>
      <c r="J38" s="13">
        <f t="shared" si="3"/>
        <v>-16484</v>
      </c>
    </row>
    <row r="39" spans="1:10" x14ac:dyDescent="0.3">
      <c r="A39" s="9">
        <v>1106</v>
      </c>
      <c r="B39" s="9" t="s">
        <v>208</v>
      </c>
      <c r="C39" s="9">
        <v>547.5</v>
      </c>
      <c r="D39" s="10">
        <v>104177</v>
      </c>
      <c r="E39" s="10">
        <f t="shared" si="0"/>
        <v>54750</v>
      </c>
      <c r="F39" s="10">
        <v>355795</v>
      </c>
      <c r="G39" s="10">
        <f t="shared" si="1"/>
        <v>46538</v>
      </c>
      <c r="H39" s="11">
        <f t="shared" si="2"/>
        <v>459972</v>
      </c>
      <c r="I39" s="12">
        <f t="shared" si="4"/>
        <v>457083</v>
      </c>
      <c r="J39" s="13">
        <f t="shared" si="3"/>
        <v>-2889</v>
      </c>
    </row>
    <row r="40" spans="1:10" x14ac:dyDescent="0.3">
      <c r="A40" s="9">
        <v>1201</v>
      </c>
      <c r="B40" s="9" t="s">
        <v>116</v>
      </c>
      <c r="C40" s="9">
        <v>354.7</v>
      </c>
      <c r="D40" s="10">
        <v>69974</v>
      </c>
      <c r="E40" s="10">
        <f t="shared" si="0"/>
        <v>35470</v>
      </c>
      <c r="F40" s="10">
        <v>230378</v>
      </c>
      <c r="G40" s="10">
        <f t="shared" si="1"/>
        <v>30150</v>
      </c>
      <c r="H40" s="11">
        <f t="shared" si="2"/>
        <v>300352</v>
      </c>
      <c r="I40" s="12">
        <f t="shared" si="4"/>
        <v>295998</v>
      </c>
      <c r="J40" s="13">
        <f t="shared" si="3"/>
        <v>-4354</v>
      </c>
    </row>
    <row r="41" spans="1:10" x14ac:dyDescent="0.3">
      <c r="A41" s="9">
        <v>1202</v>
      </c>
      <c r="B41" s="9" t="s">
        <v>58</v>
      </c>
      <c r="C41" s="9">
        <v>1480.48</v>
      </c>
      <c r="D41" s="10">
        <v>284262</v>
      </c>
      <c r="E41" s="10">
        <f t="shared" si="0"/>
        <v>148048</v>
      </c>
      <c r="F41" s="10">
        <v>650588</v>
      </c>
      <c r="G41" s="10">
        <f t="shared" si="1"/>
        <v>125841</v>
      </c>
      <c r="H41" s="11">
        <f t="shared" si="2"/>
        <v>934850</v>
      </c>
      <c r="I41" s="12">
        <f t="shared" si="4"/>
        <v>924477</v>
      </c>
      <c r="J41" s="13">
        <f t="shared" si="3"/>
        <v>-10373</v>
      </c>
    </row>
    <row r="42" spans="1:10" x14ac:dyDescent="0.3">
      <c r="A42" s="9">
        <v>1203</v>
      </c>
      <c r="B42" s="9" t="s">
        <v>55</v>
      </c>
      <c r="C42" s="9">
        <v>876.14</v>
      </c>
      <c r="D42" s="10">
        <v>160389</v>
      </c>
      <c r="E42" s="10">
        <f t="shared" si="0"/>
        <v>87614</v>
      </c>
      <c r="F42" s="10">
        <v>416490</v>
      </c>
      <c r="G42" s="10">
        <f t="shared" si="1"/>
        <v>74472</v>
      </c>
      <c r="H42" s="11">
        <f t="shared" si="2"/>
        <v>576879</v>
      </c>
      <c r="I42" s="12">
        <f t="shared" si="4"/>
        <v>578576</v>
      </c>
      <c r="J42" s="13">
        <f t="shared" si="3"/>
        <v>1697</v>
      </c>
    </row>
    <row r="43" spans="1:10" x14ac:dyDescent="0.3">
      <c r="A43" s="9">
        <v>1204</v>
      </c>
      <c r="B43" s="9" t="s">
        <v>130</v>
      </c>
      <c r="C43" s="9">
        <v>434.77</v>
      </c>
      <c r="D43" s="10">
        <v>86467</v>
      </c>
      <c r="E43" s="10">
        <f t="shared" si="0"/>
        <v>43477</v>
      </c>
      <c r="F43" s="10">
        <v>281744</v>
      </c>
      <c r="G43" s="10">
        <f t="shared" si="1"/>
        <v>36955</v>
      </c>
      <c r="H43" s="11">
        <f t="shared" si="2"/>
        <v>368211</v>
      </c>
      <c r="I43" s="12">
        <f t="shared" si="4"/>
        <v>362176</v>
      </c>
      <c r="J43" s="13">
        <f t="shared" si="3"/>
        <v>-6035</v>
      </c>
    </row>
    <row r="44" spans="1:10" x14ac:dyDescent="0.3">
      <c r="A44" s="9">
        <v>1304</v>
      </c>
      <c r="B44" s="9" t="s">
        <v>59</v>
      </c>
      <c r="C44" s="9">
        <v>541.4</v>
      </c>
      <c r="D44" s="10">
        <v>106577</v>
      </c>
      <c r="E44" s="10">
        <f t="shared" si="0"/>
        <v>54140</v>
      </c>
      <c r="F44" s="10">
        <v>307955</v>
      </c>
      <c r="G44" s="10">
        <f t="shared" si="1"/>
        <v>46019</v>
      </c>
      <c r="H44" s="11">
        <f t="shared" si="2"/>
        <v>414532</v>
      </c>
      <c r="I44" s="12">
        <f t="shared" si="4"/>
        <v>408114</v>
      </c>
      <c r="J44" s="13">
        <f t="shared" si="3"/>
        <v>-6418</v>
      </c>
    </row>
    <row r="45" spans="1:10" x14ac:dyDescent="0.3">
      <c r="A45" s="9">
        <v>1305</v>
      </c>
      <c r="B45" s="9" t="s">
        <v>103</v>
      </c>
      <c r="C45" s="9">
        <v>653.25</v>
      </c>
      <c r="D45" s="10">
        <v>129735</v>
      </c>
      <c r="E45" s="10">
        <f t="shared" si="0"/>
        <v>65325</v>
      </c>
      <c r="F45" s="10">
        <v>388742</v>
      </c>
      <c r="G45" s="10">
        <f t="shared" si="1"/>
        <v>55526</v>
      </c>
      <c r="H45" s="11">
        <f t="shared" si="2"/>
        <v>518477</v>
      </c>
      <c r="I45" s="12">
        <f t="shared" si="4"/>
        <v>509593</v>
      </c>
      <c r="J45" s="13">
        <f t="shared" si="3"/>
        <v>-8884</v>
      </c>
    </row>
    <row r="46" spans="1:10" x14ac:dyDescent="0.3">
      <c r="A46" s="9">
        <v>1402</v>
      </c>
      <c r="B46" s="9" t="s">
        <v>172</v>
      </c>
      <c r="C46" s="9">
        <v>2266.5100000000002</v>
      </c>
      <c r="D46" s="10">
        <v>477613</v>
      </c>
      <c r="E46" s="10">
        <f t="shared" si="0"/>
        <v>226651.00000000003</v>
      </c>
      <c r="F46" s="10">
        <v>1577344</v>
      </c>
      <c r="G46" s="10">
        <f t="shared" si="1"/>
        <v>192653</v>
      </c>
      <c r="H46" s="11">
        <f t="shared" si="2"/>
        <v>2054957</v>
      </c>
      <c r="I46" s="12">
        <f t="shared" si="4"/>
        <v>1996648</v>
      </c>
      <c r="J46" s="13">
        <f t="shared" si="3"/>
        <v>-58309</v>
      </c>
    </row>
    <row r="47" spans="1:10" x14ac:dyDescent="0.3">
      <c r="A47" s="9">
        <v>1408</v>
      </c>
      <c r="B47" s="9" t="s">
        <v>28</v>
      </c>
      <c r="C47" s="9">
        <v>1231.22</v>
      </c>
      <c r="D47" s="10">
        <v>226882</v>
      </c>
      <c r="E47" s="10">
        <f t="shared" si="0"/>
        <v>123122</v>
      </c>
      <c r="F47" s="10">
        <v>572651</v>
      </c>
      <c r="G47" s="10">
        <f t="shared" si="1"/>
        <v>104654</v>
      </c>
      <c r="H47" s="11">
        <f t="shared" si="2"/>
        <v>799533</v>
      </c>
      <c r="I47" s="12">
        <f t="shared" si="4"/>
        <v>800427</v>
      </c>
      <c r="J47" s="13">
        <f t="shared" si="3"/>
        <v>894</v>
      </c>
    </row>
    <row r="48" spans="1:10" x14ac:dyDescent="0.3">
      <c r="A48" s="9">
        <v>1503</v>
      </c>
      <c r="B48" s="9" t="s">
        <v>63</v>
      </c>
      <c r="C48" s="9">
        <v>471.45</v>
      </c>
      <c r="D48" s="10">
        <v>89479</v>
      </c>
      <c r="E48" s="10">
        <f t="shared" si="0"/>
        <v>47145</v>
      </c>
      <c r="F48" s="10">
        <v>386117</v>
      </c>
      <c r="G48" s="10">
        <f t="shared" si="1"/>
        <v>40073</v>
      </c>
      <c r="H48" s="11">
        <f t="shared" si="2"/>
        <v>475596</v>
      </c>
      <c r="I48" s="12">
        <f t="shared" si="4"/>
        <v>473335</v>
      </c>
      <c r="J48" s="13">
        <f t="shared" si="3"/>
        <v>-2261</v>
      </c>
    </row>
    <row r="49" spans="1:10" x14ac:dyDescent="0.3">
      <c r="A49" s="9">
        <v>1505</v>
      </c>
      <c r="B49" s="9" t="s">
        <v>73</v>
      </c>
      <c r="C49" s="9">
        <v>425.51</v>
      </c>
      <c r="D49" s="10">
        <v>81258</v>
      </c>
      <c r="E49" s="10">
        <f t="shared" si="0"/>
        <v>42551</v>
      </c>
      <c r="F49" s="10">
        <v>386088</v>
      </c>
      <c r="G49" s="10">
        <f t="shared" si="1"/>
        <v>36168</v>
      </c>
      <c r="H49" s="11">
        <f t="shared" si="2"/>
        <v>467346</v>
      </c>
      <c r="I49" s="12">
        <f t="shared" si="4"/>
        <v>464807</v>
      </c>
      <c r="J49" s="13">
        <f t="shared" si="3"/>
        <v>-2539</v>
      </c>
    </row>
    <row r="50" spans="1:10" x14ac:dyDescent="0.3">
      <c r="A50" s="9">
        <v>1507</v>
      </c>
      <c r="B50" s="9" t="s">
        <v>104</v>
      </c>
      <c r="C50" s="9">
        <v>2049.88</v>
      </c>
      <c r="D50" s="10">
        <v>420936</v>
      </c>
      <c r="E50" s="10">
        <f t="shared" si="0"/>
        <v>204988</v>
      </c>
      <c r="F50" s="10">
        <v>911403</v>
      </c>
      <c r="G50" s="10">
        <f t="shared" si="1"/>
        <v>174240</v>
      </c>
      <c r="H50" s="11">
        <f t="shared" si="2"/>
        <v>1332339</v>
      </c>
      <c r="I50" s="12">
        <f t="shared" si="4"/>
        <v>1290631</v>
      </c>
      <c r="J50" s="13">
        <f t="shared" si="3"/>
        <v>-41708</v>
      </c>
    </row>
    <row r="51" spans="1:10" x14ac:dyDescent="0.3">
      <c r="A51" s="9">
        <v>1601</v>
      </c>
      <c r="B51" s="9" t="s">
        <v>76</v>
      </c>
      <c r="C51" s="9">
        <v>542.09</v>
      </c>
      <c r="D51" s="10">
        <v>104949</v>
      </c>
      <c r="E51" s="10">
        <f t="shared" si="0"/>
        <v>54209</v>
      </c>
      <c r="F51" s="10">
        <v>362942</v>
      </c>
      <c r="G51" s="10">
        <f t="shared" si="1"/>
        <v>46078</v>
      </c>
      <c r="H51" s="11">
        <f t="shared" si="2"/>
        <v>467891</v>
      </c>
      <c r="I51" s="12">
        <f t="shared" si="4"/>
        <v>463229</v>
      </c>
      <c r="J51" s="13">
        <f t="shared" si="3"/>
        <v>-4662</v>
      </c>
    </row>
    <row r="52" spans="1:10" x14ac:dyDescent="0.3">
      <c r="A52" s="9">
        <v>1602</v>
      </c>
      <c r="B52" s="9" t="s">
        <v>56</v>
      </c>
      <c r="C52" s="9">
        <v>1710.66</v>
      </c>
      <c r="D52" s="10">
        <v>320396</v>
      </c>
      <c r="E52" s="10">
        <f t="shared" si="0"/>
        <v>171066</v>
      </c>
      <c r="F52" s="10">
        <v>884653</v>
      </c>
      <c r="G52" s="10">
        <f t="shared" si="1"/>
        <v>145406</v>
      </c>
      <c r="H52" s="11">
        <f t="shared" si="2"/>
        <v>1205049</v>
      </c>
      <c r="I52" s="12">
        <f t="shared" si="4"/>
        <v>1201125</v>
      </c>
      <c r="J52" s="13">
        <f t="shared" si="3"/>
        <v>-3924</v>
      </c>
    </row>
    <row r="53" spans="1:10" x14ac:dyDescent="0.3">
      <c r="A53" s="9">
        <v>1603</v>
      </c>
      <c r="B53" s="9" t="s">
        <v>17</v>
      </c>
      <c r="C53" s="9">
        <v>3010.4900000000002</v>
      </c>
      <c r="D53" s="10">
        <v>517060</v>
      </c>
      <c r="E53" s="10">
        <f t="shared" si="0"/>
        <v>301049</v>
      </c>
      <c r="F53" s="10">
        <v>996692</v>
      </c>
      <c r="G53" s="10">
        <f t="shared" si="1"/>
        <v>255892</v>
      </c>
      <c r="H53" s="11">
        <f t="shared" si="2"/>
        <v>1513752</v>
      </c>
      <c r="I53" s="12">
        <f t="shared" si="4"/>
        <v>1553633</v>
      </c>
      <c r="J53" s="13">
        <f t="shared" si="3"/>
        <v>39881</v>
      </c>
    </row>
    <row r="54" spans="1:10" x14ac:dyDescent="0.3">
      <c r="A54" s="9">
        <v>1605</v>
      </c>
      <c r="B54" s="9" t="s">
        <v>100</v>
      </c>
      <c r="C54" s="9">
        <v>661.25</v>
      </c>
      <c r="D54" s="10">
        <v>128945</v>
      </c>
      <c r="E54" s="10">
        <f t="shared" si="0"/>
        <v>66125</v>
      </c>
      <c r="F54" s="10">
        <v>488235</v>
      </c>
      <c r="G54" s="10">
        <f t="shared" si="1"/>
        <v>56206</v>
      </c>
      <c r="H54" s="11">
        <f t="shared" si="2"/>
        <v>617180</v>
      </c>
      <c r="I54" s="12">
        <f t="shared" si="4"/>
        <v>610566</v>
      </c>
      <c r="J54" s="13">
        <f t="shared" si="3"/>
        <v>-6614</v>
      </c>
    </row>
    <row r="55" spans="1:10" x14ac:dyDescent="0.3">
      <c r="A55" s="9">
        <v>1608</v>
      </c>
      <c r="B55" s="9" t="s">
        <v>173</v>
      </c>
      <c r="C55" s="9">
        <v>6252.04</v>
      </c>
      <c r="D55" s="10">
        <v>0</v>
      </c>
      <c r="E55" s="10">
        <v>0</v>
      </c>
      <c r="F55" s="10">
        <v>1338677</v>
      </c>
      <c r="G55" s="10">
        <f t="shared" si="1"/>
        <v>531423</v>
      </c>
      <c r="H55" s="11">
        <f t="shared" si="2"/>
        <v>1338677</v>
      </c>
      <c r="I55" s="12">
        <f t="shared" si="4"/>
        <v>1870100</v>
      </c>
      <c r="J55" s="13">
        <f t="shared" si="3"/>
        <v>531423</v>
      </c>
    </row>
    <row r="56" spans="1:10" x14ac:dyDescent="0.3">
      <c r="A56" s="9">
        <v>1611</v>
      </c>
      <c r="B56" s="9" t="s">
        <v>199</v>
      </c>
      <c r="C56" s="9">
        <v>3778.3500000000004</v>
      </c>
      <c r="D56" s="10">
        <v>658672</v>
      </c>
      <c r="E56" s="10">
        <f t="shared" si="0"/>
        <v>377835.00000000006</v>
      </c>
      <c r="F56" s="10">
        <v>1472371</v>
      </c>
      <c r="G56" s="10">
        <f t="shared" si="1"/>
        <v>321160</v>
      </c>
      <c r="H56" s="11">
        <f t="shared" si="2"/>
        <v>2131043</v>
      </c>
      <c r="I56" s="12">
        <f t="shared" si="4"/>
        <v>2171366</v>
      </c>
      <c r="J56" s="13">
        <f t="shared" si="3"/>
        <v>40323</v>
      </c>
    </row>
    <row r="57" spans="1:10" x14ac:dyDescent="0.3">
      <c r="A57" s="9">
        <v>1612</v>
      </c>
      <c r="B57" s="9" t="s">
        <v>11</v>
      </c>
      <c r="C57" s="9">
        <v>2822.63</v>
      </c>
      <c r="D57" s="10">
        <v>531901</v>
      </c>
      <c r="E57" s="10">
        <f t="shared" si="0"/>
        <v>282263</v>
      </c>
      <c r="F57" s="10">
        <v>964910</v>
      </c>
      <c r="G57" s="10">
        <f t="shared" si="1"/>
        <v>239924</v>
      </c>
      <c r="H57" s="11">
        <f t="shared" si="2"/>
        <v>1496811</v>
      </c>
      <c r="I57" s="12">
        <f t="shared" si="4"/>
        <v>1487097</v>
      </c>
      <c r="J57" s="13">
        <f t="shared" si="3"/>
        <v>-9714</v>
      </c>
    </row>
    <row r="58" spans="1:10" x14ac:dyDescent="0.3">
      <c r="A58" s="9">
        <v>1613</v>
      </c>
      <c r="B58" s="9" t="s">
        <v>81</v>
      </c>
      <c r="C58" s="9">
        <v>728.41</v>
      </c>
      <c r="D58" s="10">
        <v>134637</v>
      </c>
      <c r="E58" s="10">
        <f t="shared" si="0"/>
        <v>72841</v>
      </c>
      <c r="F58" s="10">
        <v>333860</v>
      </c>
      <c r="G58" s="10">
        <f t="shared" si="1"/>
        <v>61915</v>
      </c>
      <c r="H58" s="11">
        <f t="shared" si="2"/>
        <v>468497</v>
      </c>
      <c r="I58" s="12">
        <f t="shared" si="4"/>
        <v>468616</v>
      </c>
      <c r="J58" s="13">
        <f t="shared" si="3"/>
        <v>119</v>
      </c>
    </row>
    <row r="59" spans="1:10" x14ac:dyDescent="0.3">
      <c r="A59" s="9">
        <v>1701</v>
      </c>
      <c r="B59" s="9" t="s">
        <v>61</v>
      </c>
      <c r="C59" s="9">
        <v>2971.9500000000003</v>
      </c>
      <c r="D59" s="10">
        <v>595672</v>
      </c>
      <c r="E59" s="10">
        <f t="shared" si="0"/>
        <v>297195</v>
      </c>
      <c r="F59" s="10">
        <v>925986</v>
      </c>
      <c r="G59" s="10">
        <f t="shared" si="1"/>
        <v>252616</v>
      </c>
      <c r="H59" s="11">
        <f t="shared" si="2"/>
        <v>1521658</v>
      </c>
      <c r="I59" s="12">
        <f t="shared" si="4"/>
        <v>1475797</v>
      </c>
      <c r="J59" s="13">
        <f t="shared" si="3"/>
        <v>-45861</v>
      </c>
    </row>
    <row r="60" spans="1:10" x14ac:dyDescent="0.3">
      <c r="A60" s="9">
        <v>1702</v>
      </c>
      <c r="B60" s="9" t="s">
        <v>131</v>
      </c>
      <c r="C60" s="9">
        <v>683.71</v>
      </c>
      <c r="D60" s="10">
        <v>135192</v>
      </c>
      <c r="E60" s="10">
        <f t="shared" si="0"/>
        <v>68371</v>
      </c>
      <c r="F60" s="10">
        <v>514097</v>
      </c>
      <c r="G60" s="10">
        <f t="shared" si="1"/>
        <v>58115</v>
      </c>
      <c r="H60" s="11">
        <f t="shared" si="2"/>
        <v>649289</v>
      </c>
      <c r="I60" s="12">
        <f t="shared" si="4"/>
        <v>640583</v>
      </c>
      <c r="J60" s="13">
        <f t="shared" si="3"/>
        <v>-8706</v>
      </c>
    </row>
    <row r="61" spans="1:10" x14ac:dyDescent="0.3">
      <c r="A61" s="9">
        <v>1703</v>
      </c>
      <c r="B61" s="9" t="s">
        <v>174</v>
      </c>
      <c r="C61" s="9">
        <v>602.55999999999995</v>
      </c>
      <c r="D61" s="10">
        <v>112493</v>
      </c>
      <c r="E61" s="10">
        <f t="shared" si="0"/>
        <v>60255.999999999993</v>
      </c>
      <c r="F61" s="10">
        <v>353893</v>
      </c>
      <c r="G61" s="10">
        <f t="shared" si="1"/>
        <v>51218</v>
      </c>
      <c r="H61" s="11">
        <f t="shared" si="2"/>
        <v>466386</v>
      </c>
      <c r="I61" s="12">
        <f t="shared" si="4"/>
        <v>465367</v>
      </c>
      <c r="J61" s="13">
        <f t="shared" si="3"/>
        <v>-1019</v>
      </c>
    </row>
    <row r="62" spans="1:10" x14ac:dyDescent="0.3">
      <c r="A62" s="9">
        <v>1704</v>
      </c>
      <c r="B62" s="9" t="s">
        <v>132</v>
      </c>
      <c r="C62" s="9">
        <v>399.58</v>
      </c>
      <c r="D62" s="10">
        <v>76897</v>
      </c>
      <c r="E62" s="10">
        <f t="shared" si="0"/>
        <v>39958</v>
      </c>
      <c r="F62" s="10">
        <v>310685</v>
      </c>
      <c r="G62" s="10">
        <f t="shared" si="1"/>
        <v>33964</v>
      </c>
      <c r="H62" s="11">
        <f t="shared" si="2"/>
        <v>387582</v>
      </c>
      <c r="I62" s="12">
        <f t="shared" si="4"/>
        <v>384607</v>
      </c>
      <c r="J62" s="13">
        <f t="shared" si="3"/>
        <v>-2975</v>
      </c>
    </row>
    <row r="63" spans="1:10" x14ac:dyDescent="0.3">
      <c r="A63" s="9">
        <v>1705</v>
      </c>
      <c r="B63" s="9" t="s">
        <v>90</v>
      </c>
      <c r="C63" s="9">
        <v>5470.9400000000005</v>
      </c>
      <c r="D63" s="10">
        <v>0</v>
      </c>
      <c r="E63" s="10">
        <v>0</v>
      </c>
      <c r="F63" s="10">
        <v>1250035</v>
      </c>
      <c r="G63" s="10">
        <f t="shared" si="1"/>
        <v>465030</v>
      </c>
      <c r="H63" s="11">
        <f t="shared" si="2"/>
        <v>1250035</v>
      </c>
      <c r="I63" s="12">
        <f t="shared" si="4"/>
        <v>1715065</v>
      </c>
      <c r="J63" s="13">
        <f t="shared" si="3"/>
        <v>465030</v>
      </c>
    </row>
    <row r="64" spans="1:10" x14ac:dyDescent="0.3">
      <c r="A64" s="9">
        <v>1802</v>
      </c>
      <c r="B64" s="9" t="s">
        <v>261</v>
      </c>
      <c r="C64" s="9">
        <v>355.05</v>
      </c>
      <c r="D64" s="10">
        <v>77204</v>
      </c>
      <c r="E64" s="10">
        <f t="shared" si="0"/>
        <v>35505</v>
      </c>
      <c r="F64" s="10">
        <v>346924</v>
      </c>
      <c r="G64" s="10">
        <f t="shared" si="1"/>
        <v>30179</v>
      </c>
      <c r="H64" s="11">
        <f t="shared" si="2"/>
        <v>424128</v>
      </c>
      <c r="I64" s="12">
        <f t="shared" si="4"/>
        <v>412608</v>
      </c>
      <c r="J64" s="13">
        <f t="shared" si="3"/>
        <v>-11520</v>
      </c>
    </row>
    <row r="65" spans="1:10" x14ac:dyDescent="0.3">
      <c r="A65" s="9">
        <v>1803</v>
      </c>
      <c r="B65" s="9" t="s">
        <v>189</v>
      </c>
      <c r="C65" s="9">
        <v>4209.87</v>
      </c>
      <c r="D65" s="10">
        <v>933795</v>
      </c>
      <c r="E65" s="10">
        <f t="shared" si="0"/>
        <v>420987</v>
      </c>
      <c r="F65" s="10">
        <v>1699542</v>
      </c>
      <c r="G65" s="10">
        <f t="shared" si="1"/>
        <v>357839</v>
      </c>
      <c r="H65" s="11">
        <f t="shared" si="2"/>
        <v>2633337</v>
      </c>
      <c r="I65" s="12">
        <f t="shared" si="4"/>
        <v>2478368</v>
      </c>
      <c r="J65" s="13">
        <f t="shared" si="3"/>
        <v>-154969</v>
      </c>
    </row>
    <row r="66" spans="1:10" x14ac:dyDescent="0.3">
      <c r="A66" s="9">
        <v>1804</v>
      </c>
      <c r="B66" s="9" t="s">
        <v>226</v>
      </c>
      <c r="C66" s="9">
        <v>3717.86</v>
      </c>
      <c r="D66" s="10">
        <v>719990</v>
      </c>
      <c r="E66" s="10">
        <f t="shared" si="0"/>
        <v>371786</v>
      </c>
      <c r="F66" s="10">
        <v>1191925</v>
      </c>
      <c r="G66" s="10">
        <f t="shared" si="1"/>
        <v>316018</v>
      </c>
      <c r="H66" s="11">
        <f t="shared" si="2"/>
        <v>1911915</v>
      </c>
      <c r="I66" s="12">
        <f t="shared" si="4"/>
        <v>1879729</v>
      </c>
      <c r="J66" s="13">
        <f t="shared" si="3"/>
        <v>-32186</v>
      </c>
    </row>
    <row r="67" spans="1:10" x14ac:dyDescent="0.3">
      <c r="A67" s="9">
        <v>1901</v>
      </c>
      <c r="B67" s="9" t="s">
        <v>159</v>
      </c>
      <c r="C67" s="9">
        <v>677.04</v>
      </c>
      <c r="D67" s="10">
        <v>126035</v>
      </c>
      <c r="E67" s="10">
        <f t="shared" si="0"/>
        <v>67704</v>
      </c>
      <c r="F67" s="10">
        <v>382325</v>
      </c>
      <c r="G67" s="10">
        <f t="shared" si="1"/>
        <v>57548</v>
      </c>
      <c r="H67" s="11">
        <f t="shared" si="2"/>
        <v>508360</v>
      </c>
      <c r="I67" s="12">
        <f t="shared" si="4"/>
        <v>507577</v>
      </c>
      <c r="J67" s="13">
        <f t="shared" si="3"/>
        <v>-783</v>
      </c>
    </row>
    <row r="68" spans="1:10" x14ac:dyDescent="0.3">
      <c r="A68" s="9">
        <v>1905</v>
      </c>
      <c r="B68" s="9" t="s">
        <v>91</v>
      </c>
      <c r="C68" s="9">
        <v>2231.63</v>
      </c>
      <c r="D68" s="10">
        <v>470690</v>
      </c>
      <c r="E68" s="10">
        <f t="shared" si="0"/>
        <v>223163</v>
      </c>
      <c r="F68" s="10">
        <v>851107</v>
      </c>
      <c r="G68" s="10">
        <f t="shared" si="1"/>
        <v>189689</v>
      </c>
      <c r="H68" s="11">
        <f t="shared" si="2"/>
        <v>1321797</v>
      </c>
      <c r="I68" s="12">
        <f t="shared" si="4"/>
        <v>1263959</v>
      </c>
      <c r="J68" s="13">
        <f t="shared" si="3"/>
        <v>-57838</v>
      </c>
    </row>
    <row r="69" spans="1:10" x14ac:dyDescent="0.3">
      <c r="A69" s="9">
        <v>2002</v>
      </c>
      <c r="B69" s="9" t="s">
        <v>209</v>
      </c>
      <c r="C69" s="9">
        <v>575.46</v>
      </c>
      <c r="D69" s="10">
        <v>135916</v>
      </c>
      <c r="E69" s="10">
        <f t="shared" si="0"/>
        <v>57546</v>
      </c>
      <c r="F69" s="10">
        <v>498519</v>
      </c>
      <c r="G69" s="10">
        <f t="shared" si="1"/>
        <v>48914</v>
      </c>
      <c r="H69" s="11">
        <f t="shared" si="2"/>
        <v>634435</v>
      </c>
      <c r="I69" s="12">
        <f t="shared" si="4"/>
        <v>604979</v>
      </c>
      <c r="J69" s="13">
        <f t="shared" si="3"/>
        <v>-29456</v>
      </c>
    </row>
    <row r="70" spans="1:10" x14ac:dyDescent="0.3">
      <c r="A70" s="9">
        <v>2104</v>
      </c>
      <c r="B70" s="9" t="s">
        <v>215</v>
      </c>
      <c r="C70" s="9">
        <v>711.35</v>
      </c>
      <c r="D70" s="10">
        <v>182647</v>
      </c>
      <c r="E70" s="10">
        <f t="shared" si="0"/>
        <v>71135</v>
      </c>
      <c r="F70" s="10">
        <v>1075667</v>
      </c>
      <c r="G70" s="10">
        <f t="shared" si="1"/>
        <v>60465</v>
      </c>
      <c r="H70" s="11">
        <f t="shared" si="2"/>
        <v>1258314</v>
      </c>
      <c r="I70" s="12">
        <f t="shared" si="4"/>
        <v>1207267</v>
      </c>
      <c r="J70" s="13">
        <f t="shared" si="3"/>
        <v>-51047</v>
      </c>
    </row>
    <row r="71" spans="1:10" x14ac:dyDescent="0.3">
      <c r="A71" s="9">
        <v>2105</v>
      </c>
      <c r="B71" s="9" t="s">
        <v>190</v>
      </c>
      <c r="C71" s="9">
        <v>985.59</v>
      </c>
      <c r="D71" s="10">
        <v>200201</v>
      </c>
      <c r="E71" s="10">
        <f t="shared" si="0"/>
        <v>98559</v>
      </c>
      <c r="F71" s="10">
        <v>774180</v>
      </c>
      <c r="G71" s="10">
        <f t="shared" si="1"/>
        <v>83775</v>
      </c>
      <c r="H71" s="11">
        <f t="shared" si="2"/>
        <v>974381</v>
      </c>
      <c r="I71" s="12">
        <f t="shared" si="4"/>
        <v>956514</v>
      </c>
      <c r="J71" s="13">
        <f t="shared" si="3"/>
        <v>-17867</v>
      </c>
    </row>
    <row r="72" spans="1:10" x14ac:dyDescent="0.3">
      <c r="A72" s="9">
        <v>2202</v>
      </c>
      <c r="B72" s="9" t="s">
        <v>175</v>
      </c>
      <c r="C72" s="9">
        <v>1115.92</v>
      </c>
      <c r="D72" s="10">
        <v>216807</v>
      </c>
      <c r="E72" s="10">
        <f t="shared" ref="E72:E135" si="5">C72*100</f>
        <v>111592</v>
      </c>
      <c r="F72" s="10">
        <v>684311</v>
      </c>
      <c r="G72" s="10">
        <f t="shared" ref="G72:G135" si="6">ROUND(C72*85,0)</f>
        <v>94853</v>
      </c>
      <c r="H72" s="11">
        <f t="shared" ref="H72:H135" si="7">D72+F72</f>
        <v>901118</v>
      </c>
      <c r="I72" s="12">
        <f t="shared" si="4"/>
        <v>890756</v>
      </c>
      <c r="J72" s="13">
        <f t="shared" ref="J72:J135" si="8">I72-H72</f>
        <v>-10362</v>
      </c>
    </row>
    <row r="73" spans="1:10" x14ac:dyDescent="0.3">
      <c r="A73" s="9">
        <v>2203</v>
      </c>
      <c r="B73" s="9" t="s">
        <v>64</v>
      </c>
      <c r="C73" s="9">
        <v>1519.87</v>
      </c>
      <c r="D73" s="10">
        <v>311473</v>
      </c>
      <c r="E73" s="10">
        <f t="shared" si="5"/>
        <v>151987</v>
      </c>
      <c r="F73" s="10">
        <v>827400</v>
      </c>
      <c r="G73" s="10">
        <f t="shared" si="6"/>
        <v>129189</v>
      </c>
      <c r="H73" s="11">
        <f t="shared" si="7"/>
        <v>1138873</v>
      </c>
      <c r="I73" s="12">
        <f t="shared" ref="I73:I136" si="9">E73+F73+G73</f>
        <v>1108576</v>
      </c>
      <c r="J73" s="13">
        <f t="shared" si="8"/>
        <v>-30297</v>
      </c>
    </row>
    <row r="74" spans="1:10" x14ac:dyDescent="0.3">
      <c r="A74" s="9">
        <v>2301</v>
      </c>
      <c r="B74" s="9" t="s">
        <v>65</v>
      </c>
      <c r="C74" s="9">
        <v>9434.7199999999993</v>
      </c>
      <c r="D74" s="10">
        <v>0</v>
      </c>
      <c r="E74" s="10">
        <v>0</v>
      </c>
      <c r="F74" s="10">
        <v>2117029</v>
      </c>
      <c r="G74" s="10">
        <f t="shared" si="6"/>
        <v>801951</v>
      </c>
      <c r="H74" s="11">
        <f t="shared" si="7"/>
        <v>2117029</v>
      </c>
      <c r="I74" s="12">
        <f t="shared" si="9"/>
        <v>2918980</v>
      </c>
      <c r="J74" s="13">
        <f t="shared" si="8"/>
        <v>801951</v>
      </c>
    </row>
    <row r="75" spans="1:10" x14ac:dyDescent="0.3">
      <c r="A75" s="9">
        <v>2303</v>
      </c>
      <c r="B75" s="9" t="s">
        <v>21</v>
      </c>
      <c r="C75" s="9">
        <v>3589.3500000000004</v>
      </c>
      <c r="D75" s="10">
        <v>0</v>
      </c>
      <c r="E75" s="10">
        <v>0</v>
      </c>
      <c r="F75" s="10">
        <v>897502</v>
      </c>
      <c r="G75" s="10">
        <f t="shared" si="6"/>
        <v>305095</v>
      </c>
      <c r="H75" s="11">
        <f t="shared" si="7"/>
        <v>897502</v>
      </c>
      <c r="I75" s="12">
        <f t="shared" si="9"/>
        <v>1202597</v>
      </c>
      <c r="J75" s="13">
        <f t="shared" si="8"/>
        <v>305095</v>
      </c>
    </row>
    <row r="76" spans="1:10" x14ac:dyDescent="0.3">
      <c r="A76" s="9">
        <v>2304</v>
      </c>
      <c r="B76" s="9" t="s">
        <v>105</v>
      </c>
      <c r="C76" s="9">
        <v>292.07</v>
      </c>
      <c r="D76" s="10">
        <v>56839</v>
      </c>
      <c r="E76" s="10">
        <f t="shared" si="5"/>
        <v>29207</v>
      </c>
      <c r="F76" s="10">
        <v>202335</v>
      </c>
      <c r="G76" s="10">
        <f t="shared" si="6"/>
        <v>24826</v>
      </c>
      <c r="H76" s="11">
        <f t="shared" si="7"/>
        <v>259174</v>
      </c>
      <c r="I76" s="12">
        <f t="shared" si="9"/>
        <v>256368</v>
      </c>
      <c r="J76" s="13">
        <f t="shared" si="8"/>
        <v>-2806</v>
      </c>
    </row>
    <row r="77" spans="1:10" x14ac:dyDescent="0.3">
      <c r="A77" s="9">
        <v>2305</v>
      </c>
      <c r="B77" s="9" t="s">
        <v>68</v>
      </c>
      <c r="C77" s="9">
        <v>934.93</v>
      </c>
      <c r="D77" s="10">
        <v>181770</v>
      </c>
      <c r="E77" s="10">
        <f t="shared" si="5"/>
        <v>93493</v>
      </c>
      <c r="F77" s="10">
        <v>630254</v>
      </c>
      <c r="G77" s="10">
        <f t="shared" si="6"/>
        <v>79469</v>
      </c>
      <c r="H77" s="11">
        <f t="shared" si="7"/>
        <v>812024</v>
      </c>
      <c r="I77" s="12">
        <f t="shared" si="9"/>
        <v>803216</v>
      </c>
      <c r="J77" s="13">
        <f t="shared" si="8"/>
        <v>-8808</v>
      </c>
    </row>
    <row r="78" spans="1:10" x14ac:dyDescent="0.3">
      <c r="A78" s="9">
        <v>2306</v>
      </c>
      <c r="B78" s="9" t="s">
        <v>117</v>
      </c>
      <c r="C78" s="9">
        <v>488.09</v>
      </c>
      <c r="D78" s="10">
        <v>97168</v>
      </c>
      <c r="E78" s="10">
        <f t="shared" si="5"/>
        <v>48809</v>
      </c>
      <c r="F78" s="10">
        <v>287759</v>
      </c>
      <c r="G78" s="10">
        <f t="shared" si="6"/>
        <v>41488</v>
      </c>
      <c r="H78" s="11">
        <f t="shared" si="7"/>
        <v>384927</v>
      </c>
      <c r="I78" s="12">
        <f t="shared" si="9"/>
        <v>378056</v>
      </c>
      <c r="J78" s="13">
        <f t="shared" si="8"/>
        <v>-6871</v>
      </c>
    </row>
    <row r="79" spans="1:10" x14ac:dyDescent="0.3">
      <c r="A79" s="9">
        <v>2307</v>
      </c>
      <c r="B79" s="9" t="s">
        <v>33</v>
      </c>
      <c r="C79" s="9">
        <v>2733.8500000000004</v>
      </c>
      <c r="D79" s="10">
        <v>0</v>
      </c>
      <c r="E79" s="10">
        <v>0</v>
      </c>
      <c r="F79" s="10">
        <v>1033420</v>
      </c>
      <c r="G79" s="10">
        <f t="shared" si="6"/>
        <v>232377</v>
      </c>
      <c r="H79" s="11">
        <f t="shared" si="7"/>
        <v>1033420</v>
      </c>
      <c r="I79" s="12">
        <f t="shared" si="9"/>
        <v>1265797</v>
      </c>
      <c r="J79" s="13">
        <f t="shared" si="8"/>
        <v>232377</v>
      </c>
    </row>
    <row r="80" spans="1:10" x14ac:dyDescent="0.3">
      <c r="A80" s="9">
        <v>2402</v>
      </c>
      <c r="B80" s="9" t="s">
        <v>38</v>
      </c>
      <c r="C80" s="9">
        <v>861.93999999999994</v>
      </c>
      <c r="D80" s="10">
        <v>0</v>
      </c>
      <c r="E80" s="10"/>
      <c r="F80" s="10">
        <v>316636</v>
      </c>
      <c r="G80" s="10">
        <f t="shared" si="6"/>
        <v>73265</v>
      </c>
      <c r="H80" s="11">
        <f t="shared" si="7"/>
        <v>316636</v>
      </c>
      <c r="I80" s="12">
        <f t="shared" si="9"/>
        <v>389901</v>
      </c>
      <c r="J80" s="13">
        <f t="shared" si="8"/>
        <v>73265</v>
      </c>
    </row>
    <row r="81" spans="1:10" x14ac:dyDescent="0.3">
      <c r="A81" s="9">
        <v>2403</v>
      </c>
      <c r="B81" s="9" t="s">
        <v>106</v>
      </c>
      <c r="C81" s="9">
        <v>518.83000000000004</v>
      </c>
      <c r="D81" s="10">
        <v>99290</v>
      </c>
      <c r="E81" s="10">
        <f t="shared" si="5"/>
        <v>51883.000000000007</v>
      </c>
      <c r="F81" s="10">
        <v>301428</v>
      </c>
      <c r="G81" s="10">
        <f t="shared" si="6"/>
        <v>44101</v>
      </c>
      <c r="H81" s="11">
        <f t="shared" si="7"/>
        <v>400718</v>
      </c>
      <c r="I81" s="12">
        <f t="shared" si="9"/>
        <v>397412</v>
      </c>
      <c r="J81" s="13">
        <f t="shared" si="8"/>
        <v>-3306</v>
      </c>
    </row>
    <row r="82" spans="1:10" x14ac:dyDescent="0.3">
      <c r="A82" s="9">
        <v>2404</v>
      </c>
      <c r="B82" s="9" t="s">
        <v>92</v>
      </c>
      <c r="C82" s="9">
        <v>1570.11</v>
      </c>
      <c r="D82" s="10">
        <v>318370</v>
      </c>
      <c r="E82" s="10">
        <f t="shared" si="5"/>
        <v>157011</v>
      </c>
      <c r="F82" s="10">
        <v>553108</v>
      </c>
      <c r="G82" s="10">
        <f t="shared" si="6"/>
        <v>133459</v>
      </c>
      <c r="H82" s="11">
        <f t="shared" si="7"/>
        <v>871478</v>
      </c>
      <c r="I82" s="12">
        <f t="shared" si="9"/>
        <v>843578</v>
      </c>
      <c r="J82" s="13">
        <f t="shared" si="8"/>
        <v>-27900</v>
      </c>
    </row>
    <row r="83" spans="1:10" x14ac:dyDescent="0.3">
      <c r="A83" s="9">
        <v>2501</v>
      </c>
      <c r="B83" s="9" t="s">
        <v>133</v>
      </c>
      <c r="C83" s="9">
        <v>403.21999999999997</v>
      </c>
      <c r="D83" s="10">
        <v>87002</v>
      </c>
      <c r="E83" s="10">
        <f t="shared" si="5"/>
        <v>40322</v>
      </c>
      <c r="F83" s="10">
        <v>372329</v>
      </c>
      <c r="G83" s="10">
        <f t="shared" si="6"/>
        <v>34274</v>
      </c>
      <c r="H83" s="11">
        <f t="shared" si="7"/>
        <v>459331</v>
      </c>
      <c r="I83" s="12">
        <f t="shared" si="9"/>
        <v>446925</v>
      </c>
      <c r="J83" s="13">
        <f t="shared" si="8"/>
        <v>-12406</v>
      </c>
    </row>
    <row r="84" spans="1:10" x14ac:dyDescent="0.3">
      <c r="A84" s="9">
        <v>2502</v>
      </c>
      <c r="B84" s="9" t="s">
        <v>134</v>
      </c>
      <c r="C84" s="9">
        <v>801.26</v>
      </c>
      <c r="D84" s="10">
        <v>156292</v>
      </c>
      <c r="E84" s="10">
        <f t="shared" si="5"/>
        <v>80126</v>
      </c>
      <c r="F84" s="10">
        <v>251465</v>
      </c>
      <c r="G84" s="10">
        <f t="shared" si="6"/>
        <v>68107</v>
      </c>
      <c r="H84" s="11">
        <f t="shared" si="7"/>
        <v>407757</v>
      </c>
      <c r="I84" s="12">
        <f t="shared" si="9"/>
        <v>399698</v>
      </c>
      <c r="J84" s="13">
        <f t="shared" si="8"/>
        <v>-8059</v>
      </c>
    </row>
    <row r="85" spans="1:10" x14ac:dyDescent="0.3">
      <c r="A85" s="9">
        <v>2503</v>
      </c>
      <c r="B85" s="9" t="s">
        <v>176</v>
      </c>
      <c r="C85" s="9">
        <v>385.46</v>
      </c>
      <c r="D85" s="10">
        <v>71749</v>
      </c>
      <c r="E85" s="10">
        <f t="shared" si="5"/>
        <v>38546</v>
      </c>
      <c r="F85" s="10">
        <v>209838</v>
      </c>
      <c r="G85" s="10">
        <f t="shared" si="6"/>
        <v>32764</v>
      </c>
      <c r="H85" s="11">
        <f t="shared" si="7"/>
        <v>281587</v>
      </c>
      <c r="I85" s="12">
        <f t="shared" si="9"/>
        <v>281148</v>
      </c>
      <c r="J85" s="13">
        <f t="shared" si="8"/>
        <v>-439</v>
      </c>
    </row>
    <row r="86" spans="1:10" x14ac:dyDescent="0.3">
      <c r="A86" s="9">
        <v>2601</v>
      </c>
      <c r="B86" s="9" t="s">
        <v>135</v>
      </c>
      <c r="C86" s="9">
        <v>591.65</v>
      </c>
      <c r="D86" s="10">
        <v>123093</v>
      </c>
      <c r="E86" s="10">
        <f t="shared" si="5"/>
        <v>59165</v>
      </c>
      <c r="F86" s="10">
        <v>408815</v>
      </c>
      <c r="G86" s="10">
        <f t="shared" si="6"/>
        <v>50290</v>
      </c>
      <c r="H86" s="11">
        <f t="shared" si="7"/>
        <v>531908</v>
      </c>
      <c r="I86" s="12">
        <f t="shared" si="9"/>
        <v>518270</v>
      </c>
      <c r="J86" s="13">
        <f t="shared" si="8"/>
        <v>-13638</v>
      </c>
    </row>
    <row r="87" spans="1:10" x14ac:dyDescent="0.3">
      <c r="A87" s="9">
        <v>2602</v>
      </c>
      <c r="B87" s="9" t="s">
        <v>74</v>
      </c>
      <c r="C87" s="9">
        <v>1189.5999999999999</v>
      </c>
      <c r="D87" s="10">
        <v>243369</v>
      </c>
      <c r="E87" s="10">
        <f t="shared" si="5"/>
        <v>118959.99999999999</v>
      </c>
      <c r="F87" s="10">
        <v>484821</v>
      </c>
      <c r="G87" s="10">
        <f t="shared" si="6"/>
        <v>101116</v>
      </c>
      <c r="H87" s="11">
        <f t="shared" si="7"/>
        <v>728190</v>
      </c>
      <c r="I87" s="12">
        <f t="shared" si="9"/>
        <v>704897</v>
      </c>
      <c r="J87" s="13">
        <f t="shared" si="8"/>
        <v>-23293</v>
      </c>
    </row>
    <row r="88" spans="1:10" x14ac:dyDescent="0.3">
      <c r="A88" s="9">
        <v>2603</v>
      </c>
      <c r="B88" s="9" t="s">
        <v>257</v>
      </c>
      <c r="C88" s="9">
        <v>3394.5800000000004</v>
      </c>
      <c r="D88" s="10">
        <v>671565</v>
      </c>
      <c r="E88" s="10">
        <f t="shared" si="5"/>
        <v>339458.00000000006</v>
      </c>
      <c r="F88" s="10">
        <v>1181058</v>
      </c>
      <c r="G88" s="10">
        <f t="shared" si="6"/>
        <v>288539</v>
      </c>
      <c r="H88" s="11">
        <f t="shared" si="7"/>
        <v>1852623</v>
      </c>
      <c r="I88" s="12">
        <f t="shared" si="9"/>
        <v>1809055</v>
      </c>
      <c r="J88" s="13">
        <f t="shared" si="8"/>
        <v>-43568</v>
      </c>
    </row>
    <row r="89" spans="1:10" x14ac:dyDescent="0.3">
      <c r="A89" s="9">
        <v>2604</v>
      </c>
      <c r="B89" s="9" t="s">
        <v>136</v>
      </c>
      <c r="C89" s="9">
        <v>720.2</v>
      </c>
      <c r="D89" s="10">
        <v>151735</v>
      </c>
      <c r="E89" s="10">
        <f t="shared" si="5"/>
        <v>72020</v>
      </c>
      <c r="F89" s="10">
        <v>491411</v>
      </c>
      <c r="G89" s="10">
        <f t="shared" si="6"/>
        <v>61217</v>
      </c>
      <c r="H89" s="11">
        <f t="shared" si="7"/>
        <v>643146</v>
      </c>
      <c r="I89" s="12">
        <f t="shared" si="9"/>
        <v>624648</v>
      </c>
      <c r="J89" s="13">
        <f t="shared" si="8"/>
        <v>-18498</v>
      </c>
    </row>
    <row r="90" spans="1:10" x14ac:dyDescent="0.3">
      <c r="A90" s="9">
        <v>2605</v>
      </c>
      <c r="B90" s="9" t="s">
        <v>118</v>
      </c>
      <c r="C90" s="9">
        <v>3630.7200000000003</v>
      </c>
      <c r="D90" s="10">
        <v>0</v>
      </c>
      <c r="E90" s="10">
        <v>0</v>
      </c>
      <c r="F90" s="10">
        <v>799229</v>
      </c>
      <c r="G90" s="10">
        <f t="shared" si="6"/>
        <v>308611</v>
      </c>
      <c r="H90" s="11">
        <f t="shared" si="7"/>
        <v>799229</v>
      </c>
      <c r="I90" s="12">
        <f t="shared" si="9"/>
        <v>1107840</v>
      </c>
      <c r="J90" s="13">
        <f t="shared" si="8"/>
        <v>308611</v>
      </c>
    </row>
    <row r="91" spans="1:10" x14ac:dyDescent="0.3">
      <c r="A91" s="9">
        <v>2606</v>
      </c>
      <c r="B91" s="9" t="s">
        <v>34</v>
      </c>
      <c r="C91" s="9">
        <v>3412</v>
      </c>
      <c r="D91" s="10">
        <v>0</v>
      </c>
      <c r="E91" s="10">
        <v>0</v>
      </c>
      <c r="F91" s="10">
        <v>604447</v>
      </c>
      <c r="G91" s="10">
        <f t="shared" si="6"/>
        <v>290020</v>
      </c>
      <c r="H91" s="11">
        <f t="shared" si="7"/>
        <v>604447</v>
      </c>
      <c r="I91" s="12">
        <f t="shared" si="9"/>
        <v>894467</v>
      </c>
      <c r="J91" s="13">
        <f t="shared" si="8"/>
        <v>290020</v>
      </c>
    </row>
    <row r="92" spans="1:10" x14ac:dyDescent="0.3">
      <c r="A92" s="9">
        <v>2607</v>
      </c>
      <c r="B92" s="9" t="s">
        <v>233</v>
      </c>
      <c r="C92" s="9">
        <v>521.87</v>
      </c>
      <c r="D92" s="10">
        <v>115914</v>
      </c>
      <c r="E92" s="10">
        <f t="shared" si="5"/>
        <v>52187</v>
      </c>
      <c r="F92" s="10">
        <v>306967</v>
      </c>
      <c r="G92" s="10">
        <f t="shared" si="6"/>
        <v>44359</v>
      </c>
      <c r="H92" s="11">
        <f t="shared" si="7"/>
        <v>422881</v>
      </c>
      <c r="I92" s="12">
        <f t="shared" si="9"/>
        <v>403513</v>
      </c>
      <c r="J92" s="13">
        <f t="shared" si="8"/>
        <v>-19368</v>
      </c>
    </row>
    <row r="93" spans="1:10" x14ac:dyDescent="0.3">
      <c r="A93" s="9">
        <v>2703</v>
      </c>
      <c r="B93" s="9" t="s">
        <v>39</v>
      </c>
      <c r="C93" s="9">
        <v>562.42999999999995</v>
      </c>
      <c r="D93" s="10">
        <v>93764</v>
      </c>
      <c r="E93" s="10">
        <f t="shared" si="5"/>
        <v>56242.999999999993</v>
      </c>
      <c r="F93" s="10">
        <v>252412</v>
      </c>
      <c r="G93" s="10">
        <f t="shared" si="6"/>
        <v>47807</v>
      </c>
      <c r="H93" s="11">
        <f t="shared" si="7"/>
        <v>346176</v>
      </c>
      <c r="I93" s="12">
        <f t="shared" si="9"/>
        <v>356462</v>
      </c>
      <c r="J93" s="13">
        <f t="shared" si="8"/>
        <v>10286</v>
      </c>
    </row>
    <row r="94" spans="1:10" x14ac:dyDescent="0.3">
      <c r="A94" s="9">
        <v>2705</v>
      </c>
      <c r="B94" s="9" t="s">
        <v>35</v>
      </c>
      <c r="C94" s="9">
        <v>3971.09</v>
      </c>
      <c r="D94" s="10">
        <v>0</v>
      </c>
      <c r="E94" s="10">
        <v>0</v>
      </c>
      <c r="F94" s="10">
        <v>953514</v>
      </c>
      <c r="G94" s="10">
        <f t="shared" si="6"/>
        <v>337543</v>
      </c>
      <c r="H94" s="11">
        <f t="shared" si="7"/>
        <v>953514</v>
      </c>
      <c r="I94" s="12">
        <f t="shared" si="9"/>
        <v>1291057</v>
      </c>
      <c r="J94" s="13">
        <f t="shared" si="8"/>
        <v>337543</v>
      </c>
    </row>
    <row r="95" spans="1:10" x14ac:dyDescent="0.3">
      <c r="A95" s="9">
        <v>2803</v>
      </c>
      <c r="B95" s="9" t="s">
        <v>93</v>
      </c>
      <c r="C95" s="9">
        <v>591.85</v>
      </c>
      <c r="D95" s="10">
        <v>124997</v>
      </c>
      <c r="E95" s="10">
        <f t="shared" si="5"/>
        <v>59185</v>
      </c>
      <c r="F95" s="10">
        <v>430474</v>
      </c>
      <c r="G95" s="10">
        <f t="shared" si="6"/>
        <v>50307</v>
      </c>
      <c r="H95" s="11">
        <f t="shared" si="7"/>
        <v>555471</v>
      </c>
      <c r="I95" s="12">
        <f t="shared" si="9"/>
        <v>539966</v>
      </c>
      <c r="J95" s="13">
        <f t="shared" si="8"/>
        <v>-15505</v>
      </c>
    </row>
    <row r="96" spans="1:10" x14ac:dyDescent="0.3">
      <c r="A96" s="9">
        <v>2807</v>
      </c>
      <c r="B96" s="9" t="s">
        <v>43</v>
      </c>
      <c r="C96" s="9">
        <v>3168.5400000000004</v>
      </c>
      <c r="D96" s="10">
        <v>638041</v>
      </c>
      <c r="E96" s="10">
        <f t="shared" si="5"/>
        <v>316854.00000000006</v>
      </c>
      <c r="F96" s="10">
        <v>1710550</v>
      </c>
      <c r="G96" s="10">
        <f t="shared" si="6"/>
        <v>269326</v>
      </c>
      <c r="H96" s="11">
        <f t="shared" si="7"/>
        <v>2348591</v>
      </c>
      <c r="I96" s="12">
        <f t="shared" si="9"/>
        <v>2296730</v>
      </c>
      <c r="J96" s="13">
        <f t="shared" si="8"/>
        <v>-51861</v>
      </c>
    </row>
    <row r="97" spans="1:10" x14ac:dyDescent="0.3">
      <c r="A97" s="9">
        <v>2808</v>
      </c>
      <c r="B97" s="9" t="s">
        <v>107</v>
      </c>
      <c r="C97" s="9">
        <v>2963.6600000000003</v>
      </c>
      <c r="D97" s="10">
        <v>562700</v>
      </c>
      <c r="E97" s="10">
        <f t="shared" si="5"/>
        <v>296366.00000000006</v>
      </c>
      <c r="F97" s="10">
        <v>1757355</v>
      </c>
      <c r="G97" s="10">
        <f t="shared" si="6"/>
        <v>251911</v>
      </c>
      <c r="H97" s="11">
        <f t="shared" si="7"/>
        <v>2320055</v>
      </c>
      <c r="I97" s="12">
        <f t="shared" si="9"/>
        <v>2305632</v>
      </c>
      <c r="J97" s="13">
        <f t="shared" si="8"/>
        <v>-14423</v>
      </c>
    </row>
    <row r="98" spans="1:10" x14ac:dyDescent="0.3">
      <c r="A98" s="9">
        <v>2901</v>
      </c>
      <c r="B98" s="9" t="s">
        <v>250</v>
      </c>
      <c r="C98" s="9">
        <v>317.46999999999997</v>
      </c>
      <c r="D98" s="10">
        <v>79611</v>
      </c>
      <c r="E98" s="10">
        <f t="shared" si="5"/>
        <v>31746.999999999996</v>
      </c>
      <c r="F98" s="10">
        <v>448036</v>
      </c>
      <c r="G98" s="10">
        <f t="shared" si="6"/>
        <v>26985</v>
      </c>
      <c r="H98" s="11">
        <f t="shared" si="7"/>
        <v>527647</v>
      </c>
      <c r="I98" s="12">
        <f t="shared" si="9"/>
        <v>506768</v>
      </c>
      <c r="J98" s="13">
        <f t="shared" si="8"/>
        <v>-20879</v>
      </c>
    </row>
    <row r="99" spans="1:10" x14ac:dyDescent="0.3">
      <c r="A99" s="9">
        <v>2903</v>
      </c>
      <c r="B99" s="9" t="s">
        <v>234</v>
      </c>
      <c r="C99" s="9">
        <v>1981.11</v>
      </c>
      <c r="D99" s="10">
        <v>400264</v>
      </c>
      <c r="E99" s="10">
        <f t="shared" si="5"/>
        <v>198111</v>
      </c>
      <c r="F99" s="10">
        <v>1329750</v>
      </c>
      <c r="G99" s="10">
        <f t="shared" si="6"/>
        <v>168394</v>
      </c>
      <c r="H99" s="11">
        <f t="shared" si="7"/>
        <v>1730014</v>
      </c>
      <c r="I99" s="12">
        <f t="shared" si="9"/>
        <v>1696255</v>
      </c>
      <c r="J99" s="13">
        <f t="shared" si="8"/>
        <v>-33759</v>
      </c>
    </row>
    <row r="100" spans="1:10" x14ac:dyDescent="0.3">
      <c r="A100" s="9">
        <v>2906</v>
      </c>
      <c r="B100" s="9" t="s">
        <v>77</v>
      </c>
      <c r="C100" s="9">
        <v>612.71</v>
      </c>
      <c r="D100" s="10">
        <v>116359</v>
      </c>
      <c r="E100" s="10">
        <f t="shared" si="5"/>
        <v>61271</v>
      </c>
      <c r="F100" s="10">
        <v>376749</v>
      </c>
      <c r="G100" s="10">
        <f t="shared" si="6"/>
        <v>52080</v>
      </c>
      <c r="H100" s="11">
        <f t="shared" si="7"/>
        <v>493108</v>
      </c>
      <c r="I100" s="12">
        <f t="shared" si="9"/>
        <v>490100</v>
      </c>
      <c r="J100" s="13">
        <f t="shared" si="8"/>
        <v>-3008</v>
      </c>
    </row>
    <row r="101" spans="1:10" x14ac:dyDescent="0.3">
      <c r="A101" s="9">
        <v>3001</v>
      </c>
      <c r="B101" s="9" t="s">
        <v>160</v>
      </c>
      <c r="C101" s="9">
        <v>1021.78</v>
      </c>
      <c r="D101" s="10">
        <v>186426</v>
      </c>
      <c r="E101" s="10">
        <f t="shared" si="5"/>
        <v>102178</v>
      </c>
      <c r="F101" s="10">
        <v>436471</v>
      </c>
      <c r="G101" s="10">
        <f t="shared" si="6"/>
        <v>86851</v>
      </c>
      <c r="H101" s="11">
        <f t="shared" si="7"/>
        <v>622897</v>
      </c>
      <c r="I101" s="12">
        <f t="shared" si="9"/>
        <v>625500</v>
      </c>
      <c r="J101" s="13">
        <f t="shared" si="8"/>
        <v>2603</v>
      </c>
    </row>
    <row r="102" spans="1:10" x14ac:dyDescent="0.3">
      <c r="A102" s="9">
        <v>3002</v>
      </c>
      <c r="B102" s="9" t="s">
        <v>78</v>
      </c>
      <c r="C102" s="9">
        <v>899.95</v>
      </c>
      <c r="D102" s="10">
        <v>175450</v>
      </c>
      <c r="E102" s="10">
        <f t="shared" si="5"/>
        <v>89995</v>
      </c>
      <c r="F102" s="10">
        <v>392757</v>
      </c>
      <c r="G102" s="10">
        <f t="shared" si="6"/>
        <v>76496</v>
      </c>
      <c r="H102" s="11">
        <f t="shared" si="7"/>
        <v>568207</v>
      </c>
      <c r="I102" s="12">
        <f t="shared" si="9"/>
        <v>559248</v>
      </c>
      <c r="J102" s="13">
        <f t="shared" si="8"/>
        <v>-8959</v>
      </c>
    </row>
    <row r="103" spans="1:10" x14ac:dyDescent="0.3">
      <c r="A103" s="9">
        <v>3003</v>
      </c>
      <c r="B103" s="9" t="s">
        <v>48</v>
      </c>
      <c r="C103" s="9">
        <v>639.24</v>
      </c>
      <c r="D103" s="10">
        <v>128640</v>
      </c>
      <c r="E103" s="10">
        <f t="shared" si="5"/>
        <v>63924</v>
      </c>
      <c r="F103" s="10">
        <v>367054</v>
      </c>
      <c r="G103" s="10">
        <f t="shared" si="6"/>
        <v>54335</v>
      </c>
      <c r="H103" s="11">
        <f t="shared" si="7"/>
        <v>495694</v>
      </c>
      <c r="I103" s="12">
        <f t="shared" si="9"/>
        <v>485313</v>
      </c>
      <c r="J103" s="13">
        <f t="shared" si="8"/>
        <v>-10381</v>
      </c>
    </row>
    <row r="104" spans="1:10" x14ac:dyDescent="0.3">
      <c r="A104" s="9">
        <v>3004</v>
      </c>
      <c r="B104" s="9" t="s">
        <v>200</v>
      </c>
      <c r="C104" s="9">
        <v>1706.67</v>
      </c>
      <c r="D104" s="10">
        <v>350140</v>
      </c>
      <c r="E104" s="10">
        <f t="shared" si="5"/>
        <v>170667</v>
      </c>
      <c r="F104" s="10">
        <v>793974</v>
      </c>
      <c r="G104" s="10">
        <f t="shared" si="6"/>
        <v>145067</v>
      </c>
      <c r="H104" s="11">
        <f t="shared" si="7"/>
        <v>1144114</v>
      </c>
      <c r="I104" s="12">
        <f t="shared" si="9"/>
        <v>1109708</v>
      </c>
      <c r="J104" s="13">
        <f t="shared" si="8"/>
        <v>-34406</v>
      </c>
    </row>
    <row r="105" spans="1:10" x14ac:dyDescent="0.3">
      <c r="A105" s="9">
        <v>3005</v>
      </c>
      <c r="B105" s="9" t="s">
        <v>40</v>
      </c>
      <c r="C105" s="9">
        <v>547.36</v>
      </c>
      <c r="D105" s="10">
        <v>100930</v>
      </c>
      <c r="E105" s="10">
        <f t="shared" si="5"/>
        <v>54736</v>
      </c>
      <c r="F105" s="10">
        <v>207309</v>
      </c>
      <c r="G105" s="10">
        <f t="shared" si="6"/>
        <v>46526</v>
      </c>
      <c r="H105" s="11">
        <f t="shared" si="7"/>
        <v>308239</v>
      </c>
      <c r="I105" s="12">
        <f t="shared" si="9"/>
        <v>308571</v>
      </c>
      <c r="J105" s="13">
        <f t="shared" si="8"/>
        <v>332</v>
      </c>
    </row>
    <row r="106" spans="1:10" x14ac:dyDescent="0.3">
      <c r="A106" s="9">
        <v>3102</v>
      </c>
      <c r="B106" s="9" t="s">
        <v>246</v>
      </c>
      <c r="C106" s="9">
        <v>546.78</v>
      </c>
      <c r="D106" s="10">
        <v>96481</v>
      </c>
      <c r="E106" s="10">
        <f t="shared" si="5"/>
        <v>54678</v>
      </c>
      <c r="F106" s="10">
        <v>303463</v>
      </c>
      <c r="G106" s="10">
        <f t="shared" si="6"/>
        <v>46476</v>
      </c>
      <c r="H106" s="11">
        <f t="shared" si="7"/>
        <v>399944</v>
      </c>
      <c r="I106" s="12">
        <f t="shared" si="9"/>
        <v>404617</v>
      </c>
      <c r="J106" s="13">
        <f t="shared" si="8"/>
        <v>4673</v>
      </c>
    </row>
    <row r="107" spans="1:10" x14ac:dyDescent="0.3">
      <c r="A107" s="9">
        <v>3104</v>
      </c>
      <c r="B107" s="9" t="s">
        <v>240</v>
      </c>
      <c r="C107" s="9">
        <v>359.01</v>
      </c>
      <c r="D107" s="10">
        <v>70761</v>
      </c>
      <c r="E107" s="10">
        <f t="shared" si="5"/>
        <v>35901</v>
      </c>
      <c r="F107" s="10">
        <v>479546</v>
      </c>
      <c r="G107" s="10">
        <f t="shared" si="6"/>
        <v>30516</v>
      </c>
      <c r="H107" s="11">
        <f t="shared" si="7"/>
        <v>550307</v>
      </c>
      <c r="I107" s="12">
        <f t="shared" si="9"/>
        <v>545963</v>
      </c>
      <c r="J107" s="13">
        <f t="shared" si="8"/>
        <v>-4344</v>
      </c>
    </row>
    <row r="108" spans="1:10" x14ac:dyDescent="0.3">
      <c r="A108" s="9">
        <v>3105</v>
      </c>
      <c r="B108" s="9" t="s">
        <v>137</v>
      </c>
      <c r="C108" s="9">
        <v>1715.51</v>
      </c>
      <c r="D108" s="10">
        <v>0</v>
      </c>
      <c r="E108" s="10">
        <v>0</v>
      </c>
      <c r="F108" s="10">
        <v>603759</v>
      </c>
      <c r="G108" s="10">
        <f t="shared" si="6"/>
        <v>145818</v>
      </c>
      <c r="H108" s="11">
        <f t="shared" si="7"/>
        <v>603759</v>
      </c>
      <c r="I108" s="12">
        <f t="shared" si="9"/>
        <v>749577</v>
      </c>
      <c r="J108" s="13">
        <f t="shared" si="8"/>
        <v>145818</v>
      </c>
    </row>
    <row r="109" spans="1:10" x14ac:dyDescent="0.3">
      <c r="A109" s="9">
        <v>3201</v>
      </c>
      <c r="B109" s="9" t="s">
        <v>138</v>
      </c>
      <c r="C109" s="9">
        <v>2916.1800000000003</v>
      </c>
      <c r="D109" s="10">
        <v>587556</v>
      </c>
      <c r="E109" s="10">
        <f t="shared" si="5"/>
        <v>291618</v>
      </c>
      <c r="F109" s="10">
        <v>931179</v>
      </c>
      <c r="G109" s="10">
        <f t="shared" si="6"/>
        <v>247875</v>
      </c>
      <c r="H109" s="11">
        <f t="shared" si="7"/>
        <v>1518735</v>
      </c>
      <c r="I109" s="12">
        <f t="shared" si="9"/>
        <v>1470672</v>
      </c>
      <c r="J109" s="13">
        <f t="shared" si="8"/>
        <v>-48063</v>
      </c>
    </row>
    <row r="110" spans="1:10" x14ac:dyDescent="0.3">
      <c r="A110" s="9">
        <v>3209</v>
      </c>
      <c r="B110" s="9" t="s">
        <v>66</v>
      </c>
      <c r="C110" s="9">
        <v>1937.51</v>
      </c>
      <c r="D110" s="10">
        <v>362313</v>
      </c>
      <c r="E110" s="10">
        <f t="shared" si="5"/>
        <v>193751</v>
      </c>
      <c r="F110" s="10">
        <v>837955</v>
      </c>
      <c r="G110" s="10">
        <f t="shared" si="6"/>
        <v>164688</v>
      </c>
      <c r="H110" s="11">
        <f t="shared" si="7"/>
        <v>1200268</v>
      </c>
      <c r="I110" s="12">
        <f t="shared" si="9"/>
        <v>1196394</v>
      </c>
      <c r="J110" s="13">
        <f t="shared" si="8"/>
        <v>-3874</v>
      </c>
    </row>
    <row r="111" spans="1:10" x14ac:dyDescent="0.3">
      <c r="A111" s="9">
        <v>3211</v>
      </c>
      <c r="B111" s="9" t="s">
        <v>69</v>
      </c>
      <c r="C111" s="9">
        <v>397.69</v>
      </c>
      <c r="D111" s="10">
        <v>85085</v>
      </c>
      <c r="E111" s="10">
        <f t="shared" si="5"/>
        <v>39769</v>
      </c>
      <c r="F111" s="10">
        <v>338430</v>
      </c>
      <c r="G111" s="10">
        <f t="shared" si="6"/>
        <v>33804</v>
      </c>
      <c r="H111" s="11">
        <f t="shared" si="7"/>
        <v>423515</v>
      </c>
      <c r="I111" s="12">
        <f t="shared" si="9"/>
        <v>412003</v>
      </c>
      <c r="J111" s="13">
        <f t="shared" si="8"/>
        <v>-11512</v>
      </c>
    </row>
    <row r="112" spans="1:10" x14ac:dyDescent="0.3">
      <c r="A112" s="9">
        <v>3212</v>
      </c>
      <c r="B112" s="9" t="s">
        <v>161</v>
      </c>
      <c r="C112" s="9">
        <v>622.66999999999996</v>
      </c>
      <c r="D112" s="10">
        <v>116319</v>
      </c>
      <c r="E112" s="10">
        <f t="shared" si="5"/>
        <v>62266.999999999993</v>
      </c>
      <c r="F112" s="10">
        <v>603699</v>
      </c>
      <c r="G112" s="10">
        <f t="shared" si="6"/>
        <v>52927</v>
      </c>
      <c r="H112" s="11">
        <f t="shared" si="7"/>
        <v>720018</v>
      </c>
      <c r="I112" s="12">
        <f t="shared" si="9"/>
        <v>718893</v>
      </c>
      <c r="J112" s="13">
        <f t="shared" si="8"/>
        <v>-1125</v>
      </c>
    </row>
    <row r="113" spans="1:10" x14ac:dyDescent="0.3">
      <c r="A113" s="9">
        <v>3301</v>
      </c>
      <c r="B113" s="9" t="s">
        <v>108</v>
      </c>
      <c r="C113" s="9">
        <v>337.02</v>
      </c>
      <c r="D113" s="10">
        <v>71930</v>
      </c>
      <c r="E113" s="10">
        <f t="shared" si="5"/>
        <v>33702</v>
      </c>
      <c r="F113" s="10">
        <v>356196</v>
      </c>
      <c r="G113" s="10">
        <f t="shared" si="6"/>
        <v>28647</v>
      </c>
      <c r="H113" s="11">
        <f t="shared" si="7"/>
        <v>428126</v>
      </c>
      <c r="I113" s="12">
        <f t="shared" si="9"/>
        <v>418545</v>
      </c>
      <c r="J113" s="13">
        <f t="shared" si="8"/>
        <v>-9581</v>
      </c>
    </row>
    <row r="114" spans="1:10" x14ac:dyDescent="0.3">
      <c r="A114" s="9">
        <v>3302</v>
      </c>
      <c r="B114" s="9" t="s">
        <v>51</v>
      </c>
      <c r="C114" s="9">
        <v>706.85</v>
      </c>
      <c r="D114" s="10">
        <v>148030</v>
      </c>
      <c r="E114" s="10">
        <f t="shared" si="5"/>
        <v>70685</v>
      </c>
      <c r="F114" s="10">
        <v>334449</v>
      </c>
      <c r="G114" s="10">
        <f t="shared" si="6"/>
        <v>60082</v>
      </c>
      <c r="H114" s="11">
        <f t="shared" si="7"/>
        <v>482479</v>
      </c>
      <c r="I114" s="12">
        <f t="shared" si="9"/>
        <v>465216</v>
      </c>
      <c r="J114" s="13">
        <f t="shared" si="8"/>
        <v>-17263</v>
      </c>
    </row>
    <row r="115" spans="1:10" x14ac:dyDescent="0.3">
      <c r="A115" s="9">
        <v>3306</v>
      </c>
      <c r="B115" s="9" t="s">
        <v>139</v>
      </c>
      <c r="C115" s="9">
        <v>611.21</v>
      </c>
      <c r="D115" s="10">
        <v>112536</v>
      </c>
      <c r="E115" s="10">
        <f t="shared" si="5"/>
        <v>61121</v>
      </c>
      <c r="F115" s="10">
        <v>267847</v>
      </c>
      <c r="G115" s="10">
        <f t="shared" si="6"/>
        <v>51953</v>
      </c>
      <c r="H115" s="11">
        <f t="shared" si="7"/>
        <v>380383</v>
      </c>
      <c r="I115" s="12">
        <f t="shared" si="9"/>
        <v>380921</v>
      </c>
      <c r="J115" s="13">
        <f t="shared" si="8"/>
        <v>538</v>
      </c>
    </row>
    <row r="116" spans="1:10" x14ac:dyDescent="0.3">
      <c r="A116" s="9">
        <v>3403</v>
      </c>
      <c r="B116" s="9" t="s">
        <v>224</v>
      </c>
      <c r="C116" s="9">
        <v>1080.78</v>
      </c>
      <c r="D116" s="10">
        <v>211990</v>
      </c>
      <c r="E116" s="10">
        <f t="shared" si="5"/>
        <v>108078</v>
      </c>
      <c r="F116" s="10">
        <v>885881</v>
      </c>
      <c r="G116" s="10">
        <f t="shared" si="6"/>
        <v>91866</v>
      </c>
      <c r="H116" s="11">
        <f t="shared" si="7"/>
        <v>1097871</v>
      </c>
      <c r="I116" s="12">
        <f t="shared" si="9"/>
        <v>1085825</v>
      </c>
      <c r="J116" s="13">
        <f t="shared" si="8"/>
        <v>-12046</v>
      </c>
    </row>
    <row r="117" spans="1:10" x14ac:dyDescent="0.3">
      <c r="A117" s="9">
        <v>3405</v>
      </c>
      <c r="B117" s="9" t="s">
        <v>162</v>
      </c>
      <c r="C117" s="9">
        <v>779.85</v>
      </c>
      <c r="D117" s="10">
        <v>151402</v>
      </c>
      <c r="E117" s="10">
        <f t="shared" si="5"/>
        <v>77985</v>
      </c>
      <c r="F117" s="10">
        <v>471828</v>
      </c>
      <c r="G117" s="10">
        <f t="shared" si="6"/>
        <v>66287</v>
      </c>
      <c r="H117" s="11">
        <f t="shared" si="7"/>
        <v>623230</v>
      </c>
      <c r="I117" s="12">
        <f t="shared" si="9"/>
        <v>616100</v>
      </c>
      <c r="J117" s="13">
        <f t="shared" si="8"/>
        <v>-7130</v>
      </c>
    </row>
    <row r="118" spans="1:10" x14ac:dyDescent="0.3">
      <c r="A118" s="9">
        <v>3505</v>
      </c>
      <c r="B118" s="9" t="s">
        <v>253</v>
      </c>
      <c r="C118" s="9">
        <v>2637.98</v>
      </c>
      <c r="D118" s="10">
        <v>681403</v>
      </c>
      <c r="E118" s="10">
        <f t="shared" si="5"/>
        <v>263798</v>
      </c>
      <c r="F118" s="10">
        <v>1875176</v>
      </c>
      <c r="G118" s="10">
        <f t="shared" si="6"/>
        <v>224228</v>
      </c>
      <c r="H118" s="11">
        <f t="shared" si="7"/>
        <v>2556579</v>
      </c>
      <c r="I118" s="12">
        <f t="shared" si="9"/>
        <v>2363202</v>
      </c>
      <c r="J118" s="13">
        <f t="shared" si="8"/>
        <v>-193377</v>
      </c>
    </row>
    <row r="119" spans="1:10" x14ac:dyDescent="0.3">
      <c r="A119" s="9">
        <v>3509</v>
      </c>
      <c r="B119" s="9" t="s">
        <v>236</v>
      </c>
      <c r="C119" s="9">
        <v>1504.83</v>
      </c>
      <c r="D119" s="10">
        <v>394080</v>
      </c>
      <c r="E119" s="10">
        <f t="shared" si="5"/>
        <v>150483</v>
      </c>
      <c r="F119" s="10">
        <v>785318</v>
      </c>
      <c r="G119" s="10">
        <f t="shared" si="6"/>
        <v>127911</v>
      </c>
      <c r="H119" s="11">
        <f t="shared" si="7"/>
        <v>1179398</v>
      </c>
      <c r="I119" s="12">
        <f t="shared" si="9"/>
        <v>1063712</v>
      </c>
      <c r="J119" s="13">
        <f t="shared" si="8"/>
        <v>-115686</v>
      </c>
    </row>
    <row r="120" spans="1:10" x14ac:dyDescent="0.3">
      <c r="A120" s="9">
        <v>3510</v>
      </c>
      <c r="B120" s="9" t="s">
        <v>82</v>
      </c>
      <c r="C120" s="9">
        <v>2966.9100000000003</v>
      </c>
      <c r="D120" s="10">
        <v>556715</v>
      </c>
      <c r="E120" s="10">
        <f t="shared" si="5"/>
        <v>296691.00000000006</v>
      </c>
      <c r="F120" s="10">
        <v>829593</v>
      </c>
      <c r="G120" s="10">
        <f t="shared" si="6"/>
        <v>252187</v>
      </c>
      <c r="H120" s="11">
        <f t="shared" si="7"/>
        <v>1386308</v>
      </c>
      <c r="I120" s="12">
        <f t="shared" si="9"/>
        <v>1378471</v>
      </c>
      <c r="J120" s="13">
        <f t="shared" si="8"/>
        <v>-7837</v>
      </c>
    </row>
    <row r="121" spans="1:10" x14ac:dyDescent="0.3">
      <c r="A121" s="9">
        <v>3601</v>
      </c>
      <c r="B121" s="9" t="s">
        <v>201</v>
      </c>
      <c r="C121" s="9">
        <v>2363.3700000000003</v>
      </c>
      <c r="D121" s="10">
        <v>462487</v>
      </c>
      <c r="E121" s="10">
        <f t="shared" si="5"/>
        <v>236337.00000000003</v>
      </c>
      <c r="F121" s="10">
        <v>1018058</v>
      </c>
      <c r="G121" s="10">
        <f t="shared" si="6"/>
        <v>200886</v>
      </c>
      <c r="H121" s="11">
        <f t="shared" si="7"/>
        <v>1480545</v>
      </c>
      <c r="I121" s="12">
        <f t="shared" si="9"/>
        <v>1455281</v>
      </c>
      <c r="J121" s="13">
        <f t="shared" si="8"/>
        <v>-25264</v>
      </c>
    </row>
    <row r="122" spans="1:10" x14ac:dyDescent="0.3">
      <c r="A122" s="9">
        <v>3604</v>
      </c>
      <c r="B122" s="9" t="s">
        <v>119</v>
      </c>
      <c r="C122" s="9">
        <v>1126.94</v>
      </c>
      <c r="D122" s="10">
        <v>240955</v>
      </c>
      <c r="E122" s="10">
        <f t="shared" si="5"/>
        <v>112694</v>
      </c>
      <c r="F122" s="10">
        <v>464185</v>
      </c>
      <c r="G122" s="10">
        <f t="shared" si="6"/>
        <v>95790</v>
      </c>
      <c r="H122" s="11">
        <f t="shared" si="7"/>
        <v>705140</v>
      </c>
      <c r="I122" s="12">
        <f t="shared" si="9"/>
        <v>672669</v>
      </c>
      <c r="J122" s="13">
        <f t="shared" si="8"/>
        <v>-32471</v>
      </c>
    </row>
    <row r="123" spans="1:10" x14ac:dyDescent="0.3">
      <c r="A123" s="9">
        <v>3606</v>
      </c>
      <c r="B123" s="9" t="s">
        <v>177</v>
      </c>
      <c r="C123" s="9">
        <v>533.86</v>
      </c>
      <c r="D123" s="10">
        <v>116580</v>
      </c>
      <c r="E123" s="10">
        <f t="shared" si="5"/>
        <v>53386</v>
      </c>
      <c r="F123" s="10">
        <v>453178</v>
      </c>
      <c r="G123" s="10">
        <f t="shared" si="6"/>
        <v>45378</v>
      </c>
      <c r="H123" s="11">
        <f t="shared" si="7"/>
        <v>569758</v>
      </c>
      <c r="I123" s="12">
        <f t="shared" si="9"/>
        <v>551942</v>
      </c>
      <c r="J123" s="13">
        <f t="shared" si="8"/>
        <v>-17816</v>
      </c>
    </row>
    <row r="124" spans="1:10" x14ac:dyDescent="0.3">
      <c r="A124" s="9">
        <v>3704</v>
      </c>
      <c r="B124" s="9" t="s">
        <v>247</v>
      </c>
      <c r="C124" s="9">
        <v>390.9</v>
      </c>
      <c r="D124" s="10">
        <v>95035</v>
      </c>
      <c r="E124" s="10">
        <f t="shared" si="5"/>
        <v>39090</v>
      </c>
      <c r="F124" s="10">
        <v>425132</v>
      </c>
      <c r="G124" s="10">
        <f t="shared" si="6"/>
        <v>33227</v>
      </c>
      <c r="H124" s="11">
        <f t="shared" si="7"/>
        <v>520167</v>
      </c>
      <c r="I124" s="12">
        <f t="shared" si="9"/>
        <v>497449</v>
      </c>
      <c r="J124" s="13">
        <f t="shared" si="8"/>
        <v>-22718</v>
      </c>
    </row>
    <row r="125" spans="1:10" x14ac:dyDescent="0.3">
      <c r="A125" s="9">
        <v>3804</v>
      </c>
      <c r="B125" s="9" t="s">
        <v>191</v>
      </c>
      <c r="C125" s="9">
        <v>794.35</v>
      </c>
      <c r="D125" s="10">
        <v>150139</v>
      </c>
      <c r="E125" s="10">
        <f t="shared" si="5"/>
        <v>79435</v>
      </c>
      <c r="F125" s="10">
        <v>527433</v>
      </c>
      <c r="G125" s="10">
        <f t="shared" si="6"/>
        <v>67520</v>
      </c>
      <c r="H125" s="11">
        <f t="shared" si="7"/>
        <v>677572</v>
      </c>
      <c r="I125" s="12">
        <f t="shared" si="9"/>
        <v>674388</v>
      </c>
      <c r="J125" s="13">
        <f t="shared" si="8"/>
        <v>-3184</v>
      </c>
    </row>
    <row r="126" spans="1:10" x14ac:dyDescent="0.3">
      <c r="A126" s="9">
        <v>3806</v>
      </c>
      <c r="B126" s="9" t="s">
        <v>120</v>
      </c>
      <c r="C126" s="9">
        <v>814.28</v>
      </c>
      <c r="D126" s="10">
        <v>136785</v>
      </c>
      <c r="E126" s="10">
        <f t="shared" si="5"/>
        <v>81428</v>
      </c>
      <c r="F126" s="10">
        <v>414605</v>
      </c>
      <c r="G126" s="10">
        <f t="shared" si="6"/>
        <v>69214</v>
      </c>
      <c r="H126" s="11">
        <f t="shared" si="7"/>
        <v>551390</v>
      </c>
      <c r="I126" s="12">
        <f t="shared" si="9"/>
        <v>565247</v>
      </c>
      <c r="J126" s="13">
        <f t="shared" si="8"/>
        <v>13857</v>
      </c>
    </row>
    <row r="127" spans="1:10" x14ac:dyDescent="0.3">
      <c r="A127" s="9">
        <v>3809</v>
      </c>
      <c r="B127" s="9" t="s">
        <v>243</v>
      </c>
      <c r="C127" s="9">
        <v>379.09</v>
      </c>
      <c r="D127" s="10">
        <v>73815</v>
      </c>
      <c r="E127" s="10">
        <f t="shared" si="5"/>
        <v>37909</v>
      </c>
      <c r="F127" s="10">
        <v>300820</v>
      </c>
      <c r="G127" s="10">
        <f t="shared" si="6"/>
        <v>32223</v>
      </c>
      <c r="H127" s="11">
        <f t="shared" si="7"/>
        <v>374635</v>
      </c>
      <c r="I127" s="12">
        <f t="shared" si="9"/>
        <v>370952</v>
      </c>
      <c r="J127" s="13">
        <f t="shared" si="8"/>
        <v>-3683</v>
      </c>
    </row>
    <row r="128" spans="1:10" x14ac:dyDescent="0.3">
      <c r="A128" s="9">
        <v>3810</v>
      </c>
      <c r="B128" s="9" t="s">
        <v>83</v>
      </c>
      <c r="C128" s="9">
        <v>988.68999999999994</v>
      </c>
      <c r="D128" s="10">
        <v>188393</v>
      </c>
      <c r="E128" s="10">
        <f t="shared" si="5"/>
        <v>98869</v>
      </c>
      <c r="F128" s="10">
        <v>524773</v>
      </c>
      <c r="G128" s="10">
        <f t="shared" si="6"/>
        <v>84039</v>
      </c>
      <c r="H128" s="11">
        <f t="shared" si="7"/>
        <v>713166</v>
      </c>
      <c r="I128" s="12">
        <f t="shared" si="9"/>
        <v>707681</v>
      </c>
      <c r="J128" s="13">
        <f t="shared" si="8"/>
        <v>-5485</v>
      </c>
    </row>
    <row r="129" spans="1:10" x14ac:dyDescent="0.3">
      <c r="A129" s="9">
        <v>3904</v>
      </c>
      <c r="B129" s="9" t="s">
        <v>252</v>
      </c>
      <c r="C129" s="9">
        <v>639.15</v>
      </c>
      <c r="D129" s="10">
        <v>114234</v>
      </c>
      <c r="E129" s="10">
        <f t="shared" si="5"/>
        <v>63915</v>
      </c>
      <c r="F129" s="10">
        <v>540784</v>
      </c>
      <c r="G129" s="10">
        <f t="shared" si="6"/>
        <v>54328</v>
      </c>
      <c r="H129" s="11">
        <f t="shared" si="7"/>
        <v>655018</v>
      </c>
      <c r="I129" s="12">
        <f t="shared" si="9"/>
        <v>659027</v>
      </c>
      <c r="J129" s="13">
        <f t="shared" si="8"/>
        <v>4009</v>
      </c>
    </row>
    <row r="130" spans="1:10" x14ac:dyDescent="0.3">
      <c r="A130" s="9">
        <v>4003</v>
      </c>
      <c r="B130" s="9" t="s">
        <v>210</v>
      </c>
      <c r="C130" s="9">
        <v>1239.71</v>
      </c>
      <c r="D130" s="10">
        <v>255135</v>
      </c>
      <c r="E130" s="10">
        <f t="shared" si="5"/>
        <v>123971</v>
      </c>
      <c r="F130" s="10">
        <v>726974</v>
      </c>
      <c r="G130" s="10">
        <f t="shared" si="6"/>
        <v>105375</v>
      </c>
      <c r="H130" s="11">
        <f t="shared" si="7"/>
        <v>982109</v>
      </c>
      <c r="I130" s="12">
        <f t="shared" si="9"/>
        <v>956320</v>
      </c>
      <c r="J130" s="13">
        <f t="shared" si="8"/>
        <v>-25789</v>
      </c>
    </row>
    <row r="131" spans="1:10" x14ac:dyDescent="0.3">
      <c r="A131" s="9">
        <v>4101</v>
      </c>
      <c r="B131" s="9" t="s">
        <v>178</v>
      </c>
      <c r="C131" s="9">
        <v>1221.52</v>
      </c>
      <c r="D131" s="10">
        <v>240729</v>
      </c>
      <c r="E131" s="10">
        <f t="shared" si="5"/>
        <v>122152</v>
      </c>
      <c r="F131" s="10">
        <v>799266</v>
      </c>
      <c r="G131" s="10">
        <f t="shared" si="6"/>
        <v>103829</v>
      </c>
      <c r="H131" s="11">
        <f t="shared" si="7"/>
        <v>1039995</v>
      </c>
      <c r="I131" s="12">
        <f t="shared" si="9"/>
        <v>1025247</v>
      </c>
      <c r="J131" s="13">
        <f t="shared" si="8"/>
        <v>-14748</v>
      </c>
    </row>
    <row r="132" spans="1:10" x14ac:dyDescent="0.3">
      <c r="A132" s="9">
        <v>4102</v>
      </c>
      <c r="B132" s="9" t="s">
        <v>163</v>
      </c>
      <c r="C132" s="9">
        <v>502.07</v>
      </c>
      <c r="D132" s="10">
        <v>91886</v>
      </c>
      <c r="E132" s="10">
        <f t="shared" si="5"/>
        <v>50207</v>
      </c>
      <c r="F132" s="10">
        <v>365765</v>
      </c>
      <c r="G132" s="10">
        <f t="shared" si="6"/>
        <v>42676</v>
      </c>
      <c r="H132" s="11">
        <f t="shared" si="7"/>
        <v>457651</v>
      </c>
      <c r="I132" s="12">
        <f t="shared" si="9"/>
        <v>458648</v>
      </c>
      <c r="J132" s="13">
        <f t="shared" si="8"/>
        <v>997</v>
      </c>
    </row>
    <row r="133" spans="1:10" x14ac:dyDescent="0.3">
      <c r="A133" s="9">
        <v>4201</v>
      </c>
      <c r="B133" s="9" t="s">
        <v>140</v>
      </c>
      <c r="C133" s="9">
        <v>1211.1199999999999</v>
      </c>
      <c r="D133" s="10">
        <v>228246</v>
      </c>
      <c r="E133" s="10">
        <f t="shared" si="5"/>
        <v>121111.99999999999</v>
      </c>
      <c r="F133" s="10">
        <v>786390</v>
      </c>
      <c r="G133" s="10">
        <f t="shared" si="6"/>
        <v>102945</v>
      </c>
      <c r="H133" s="11">
        <f t="shared" si="7"/>
        <v>1014636</v>
      </c>
      <c r="I133" s="12">
        <f t="shared" si="9"/>
        <v>1010447</v>
      </c>
      <c r="J133" s="13">
        <f t="shared" si="8"/>
        <v>-4189</v>
      </c>
    </row>
    <row r="134" spans="1:10" x14ac:dyDescent="0.3">
      <c r="A134" s="9">
        <v>4202</v>
      </c>
      <c r="B134" s="9" t="s">
        <v>141</v>
      </c>
      <c r="C134" s="9">
        <v>452.9</v>
      </c>
      <c r="D134" s="10">
        <v>81439</v>
      </c>
      <c r="E134" s="10">
        <f t="shared" si="5"/>
        <v>45290</v>
      </c>
      <c r="F134" s="10">
        <v>393026</v>
      </c>
      <c r="G134" s="10">
        <f t="shared" si="6"/>
        <v>38497</v>
      </c>
      <c r="H134" s="11">
        <f t="shared" si="7"/>
        <v>474465</v>
      </c>
      <c r="I134" s="12">
        <f t="shared" si="9"/>
        <v>476813</v>
      </c>
      <c r="J134" s="13">
        <f t="shared" si="8"/>
        <v>2348</v>
      </c>
    </row>
    <row r="135" spans="1:10" x14ac:dyDescent="0.3">
      <c r="A135" s="9">
        <v>4203</v>
      </c>
      <c r="B135" s="9" t="s">
        <v>179</v>
      </c>
      <c r="C135" s="9">
        <v>885.76</v>
      </c>
      <c r="D135" s="10">
        <v>187982</v>
      </c>
      <c r="E135" s="10">
        <f t="shared" si="5"/>
        <v>88576</v>
      </c>
      <c r="F135" s="10">
        <v>770311</v>
      </c>
      <c r="G135" s="10">
        <f t="shared" si="6"/>
        <v>75290</v>
      </c>
      <c r="H135" s="11">
        <f t="shared" si="7"/>
        <v>958293</v>
      </c>
      <c r="I135" s="12">
        <f t="shared" si="9"/>
        <v>934177</v>
      </c>
      <c r="J135" s="13">
        <f t="shared" si="8"/>
        <v>-24116</v>
      </c>
    </row>
    <row r="136" spans="1:10" x14ac:dyDescent="0.3">
      <c r="A136" s="9">
        <v>4204</v>
      </c>
      <c r="B136" s="9" t="s">
        <v>57</v>
      </c>
      <c r="C136" s="9">
        <v>452.49</v>
      </c>
      <c r="D136" s="10">
        <v>81676</v>
      </c>
      <c r="E136" s="10">
        <f t="shared" ref="E136:E199" si="10">C136*100</f>
        <v>45249</v>
      </c>
      <c r="F136" s="10">
        <v>331429</v>
      </c>
      <c r="G136" s="10">
        <f t="shared" ref="G136:G199" si="11">ROUND(C136*85,0)</f>
        <v>38462</v>
      </c>
      <c r="H136" s="11">
        <f t="shared" ref="H136:H199" si="12">D136+F136</f>
        <v>413105</v>
      </c>
      <c r="I136" s="12">
        <f t="shared" si="9"/>
        <v>415140</v>
      </c>
      <c r="J136" s="13">
        <f t="shared" ref="J136:J199" si="13">I136-H136</f>
        <v>2035</v>
      </c>
    </row>
    <row r="137" spans="1:10" x14ac:dyDescent="0.3">
      <c r="A137" s="9">
        <v>4301</v>
      </c>
      <c r="B137" s="9" t="s">
        <v>85</v>
      </c>
      <c r="C137" s="9">
        <v>1467.87</v>
      </c>
      <c r="D137" s="10">
        <v>291118</v>
      </c>
      <c r="E137" s="10">
        <f t="shared" si="10"/>
        <v>146787</v>
      </c>
      <c r="F137" s="10">
        <v>685876</v>
      </c>
      <c r="G137" s="10">
        <f t="shared" si="11"/>
        <v>124769</v>
      </c>
      <c r="H137" s="11">
        <f t="shared" si="12"/>
        <v>976994</v>
      </c>
      <c r="I137" s="12">
        <f t="shared" ref="I137:I200" si="14">E137+F137+G137</f>
        <v>957432</v>
      </c>
      <c r="J137" s="13">
        <f t="shared" si="13"/>
        <v>-19562</v>
      </c>
    </row>
    <row r="138" spans="1:10" x14ac:dyDescent="0.3">
      <c r="A138" s="9">
        <v>4302</v>
      </c>
      <c r="B138" s="9" t="s">
        <v>142</v>
      </c>
      <c r="C138" s="9">
        <v>580.22</v>
      </c>
      <c r="D138" s="10">
        <v>116570</v>
      </c>
      <c r="E138" s="10">
        <f t="shared" si="10"/>
        <v>58022</v>
      </c>
      <c r="F138" s="10">
        <v>487807</v>
      </c>
      <c r="G138" s="10">
        <f t="shared" si="11"/>
        <v>49319</v>
      </c>
      <c r="H138" s="11">
        <f t="shared" si="12"/>
        <v>604377</v>
      </c>
      <c r="I138" s="12">
        <f t="shared" si="14"/>
        <v>595148</v>
      </c>
      <c r="J138" s="13">
        <f t="shared" si="13"/>
        <v>-9229</v>
      </c>
    </row>
    <row r="139" spans="1:10" x14ac:dyDescent="0.3">
      <c r="A139" s="9">
        <v>4303</v>
      </c>
      <c r="B139" s="9" t="s">
        <v>121</v>
      </c>
      <c r="C139" s="9">
        <v>611.79</v>
      </c>
      <c r="D139" s="10">
        <v>113383</v>
      </c>
      <c r="E139" s="10">
        <f t="shared" si="10"/>
        <v>61179</v>
      </c>
      <c r="F139" s="10">
        <v>526686</v>
      </c>
      <c r="G139" s="10">
        <f t="shared" si="11"/>
        <v>52002</v>
      </c>
      <c r="H139" s="11">
        <f t="shared" si="12"/>
        <v>640069</v>
      </c>
      <c r="I139" s="12">
        <f t="shared" si="14"/>
        <v>639867</v>
      </c>
      <c r="J139" s="13">
        <f t="shared" si="13"/>
        <v>-202</v>
      </c>
    </row>
    <row r="140" spans="1:10" x14ac:dyDescent="0.3">
      <c r="A140" s="9">
        <v>4304</v>
      </c>
      <c r="B140" s="9" t="s">
        <v>36</v>
      </c>
      <c r="C140" s="9">
        <v>10104.15</v>
      </c>
      <c r="D140" s="10">
        <v>0</v>
      </c>
      <c r="E140" s="10">
        <v>0</v>
      </c>
      <c r="F140" s="10">
        <v>2459341</v>
      </c>
      <c r="G140" s="10">
        <f t="shared" si="11"/>
        <v>858853</v>
      </c>
      <c r="H140" s="11">
        <f t="shared" si="12"/>
        <v>2459341</v>
      </c>
      <c r="I140" s="12">
        <f t="shared" si="14"/>
        <v>3318194</v>
      </c>
      <c r="J140" s="13">
        <f t="shared" si="13"/>
        <v>858853</v>
      </c>
    </row>
    <row r="141" spans="1:10" x14ac:dyDescent="0.3">
      <c r="A141" s="9">
        <v>4401</v>
      </c>
      <c r="B141" s="9" t="s">
        <v>109</v>
      </c>
      <c r="C141" s="9">
        <v>2110.8700000000003</v>
      </c>
      <c r="D141" s="10">
        <v>410472</v>
      </c>
      <c r="E141" s="10">
        <f t="shared" si="10"/>
        <v>211087.00000000003</v>
      </c>
      <c r="F141" s="10">
        <v>1039284</v>
      </c>
      <c r="G141" s="10">
        <f t="shared" si="11"/>
        <v>179424</v>
      </c>
      <c r="H141" s="11">
        <f t="shared" si="12"/>
        <v>1449756</v>
      </c>
      <c r="I141" s="12">
        <f t="shared" si="14"/>
        <v>1429795</v>
      </c>
      <c r="J141" s="13">
        <f t="shared" si="13"/>
        <v>-19961</v>
      </c>
    </row>
    <row r="142" spans="1:10" x14ac:dyDescent="0.3">
      <c r="A142" s="9">
        <v>4501</v>
      </c>
      <c r="B142" s="9" t="s">
        <v>164</v>
      </c>
      <c r="C142" s="9">
        <v>724.63</v>
      </c>
      <c r="D142" s="10">
        <v>155165</v>
      </c>
      <c r="E142" s="10">
        <f t="shared" si="10"/>
        <v>72463</v>
      </c>
      <c r="F142" s="10">
        <v>393034</v>
      </c>
      <c r="G142" s="10">
        <f t="shared" si="11"/>
        <v>61594</v>
      </c>
      <c r="H142" s="11">
        <f t="shared" si="12"/>
        <v>548199</v>
      </c>
      <c r="I142" s="12">
        <f t="shared" si="14"/>
        <v>527091</v>
      </c>
      <c r="J142" s="13">
        <f t="shared" si="13"/>
        <v>-21108</v>
      </c>
    </row>
    <row r="143" spans="1:10" x14ac:dyDescent="0.3">
      <c r="A143" s="9">
        <v>4502</v>
      </c>
      <c r="B143" s="9" t="s">
        <v>180</v>
      </c>
      <c r="C143" s="9">
        <v>928.98</v>
      </c>
      <c r="D143" s="10">
        <v>178220</v>
      </c>
      <c r="E143" s="10">
        <f t="shared" si="10"/>
        <v>92898</v>
      </c>
      <c r="F143" s="10">
        <v>529905</v>
      </c>
      <c r="G143" s="10">
        <f t="shared" si="11"/>
        <v>78963</v>
      </c>
      <c r="H143" s="11">
        <f t="shared" si="12"/>
        <v>708125</v>
      </c>
      <c r="I143" s="12">
        <f t="shared" si="14"/>
        <v>701766</v>
      </c>
      <c r="J143" s="13">
        <f t="shared" si="13"/>
        <v>-6359</v>
      </c>
    </row>
    <row r="144" spans="1:10" x14ac:dyDescent="0.3">
      <c r="A144" s="9">
        <v>4602</v>
      </c>
      <c r="B144" s="9" t="s">
        <v>25</v>
      </c>
      <c r="C144" s="9">
        <v>1179.97</v>
      </c>
      <c r="D144" s="10">
        <v>221869</v>
      </c>
      <c r="E144" s="10">
        <f t="shared" si="10"/>
        <v>117997</v>
      </c>
      <c r="F144" s="10">
        <v>520511</v>
      </c>
      <c r="G144" s="10">
        <f t="shared" si="11"/>
        <v>100297</v>
      </c>
      <c r="H144" s="11">
        <f t="shared" si="12"/>
        <v>742380</v>
      </c>
      <c r="I144" s="12">
        <f t="shared" si="14"/>
        <v>738805</v>
      </c>
      <c r="J144" s="13">
        <f t="shared" si="13"/>
        <v>-3575</v>
      </c>
    </row>
    <row r="145" spans="1:10" x14ac:dyDescent="0.3">
      <c r="A145" s="9">
        <v>4603</v>
      </c>
      <c r="B145" s="9" t="s">
        <v>122</v>
      </c>
      <c r="C145" s="9">
        <v>986.4</v>
      </c>
      <c r="D145" s="10">
        <v>196357</v>
      </c>
      <c r="E145" s="10">
        <f t="shared" si="10"/>
        <v>98640</v>
      </c>
      <c r="F145" s="10">
        <v>495075</v>
      </c>
      <c r="G145" s="10">
        <f t="shared" si="11"/>
        <v>83844</v>
      </c>
      <c r="H145" s="11">
        <f t="shared" si="12"/>
        <v>691432</v>
      </c>
      <c r="I145" s="12">
        <f t="shared" si="14"/>
        <v>677559</v>
      </c>
      <c r="J145" s="13">
        <f t="shared" si="13"/>
        <v>-13873</v>
      </c>
    </row>
    <row r="146" spans="1:10" x14ac:dyDescent="0.3">
      <c r="A146" s="9">
        <v>4605</v>
      </c>
      <c r="B146" s="9" t="s">
        <v>123</v>
      </c>
      <c r="C146" s="9">
        <v>3563.48</v>
      </c>
      <c r="D146" s="10">
        <v>719609</v>
      </c>
      <c r="E146" s="10">
        <f t="shared" si="10"/>
        <v>356348</v>
      </c>
      <c r="F146" s="10">
        <v>1582080</v>
      </c>
      <c r="G146" s="10">
        <f t="shared" si="11"/>
        <v>302896</v>
      </c>
      <c r="H146" s="11">
        <f t="shared" si="12"/>
        <v>2301689</v>
      </c>
      <c r="I146" s="12">
        <f t="shared" si="14"/>
        <v>2241324</v>
      </c>
      <c r="J146" s="13">
        <f t="shared" si="13"/>
        <v>-60365</v>
      </c>
    </row>
    <row r="147" spans="1:10" x14ac:dyDescent="0.3">
      <c r="A147" s="9">
        <v>4701</v>
      </c>
      <c r="B147" s="9" t="s">
        <v>44</v>
      </c>
      <c r="C147" s="9">
        <v>426.18</v>
      </c>
      <c r="D147" s="10">
        <v>76712</v>
      </c>
      <c r="E147" s="10">
        <f t="shared" si="10"/>
        <v>42618</v>
      </c>
      <c r="F147" s="10">
        <v>281289</v>
      </c>
      <c r="G147" s="10">
        <f t="shared" si="11"/>
        <v>36225</v>
      </c>
      <c r="H147" s="11">
        <f t="shared" si="12"/>
        <v>358001</v>
      </c>
      <c r="I147" s="12">
        <f t="shared" si="14"/>
        <v>360132</v>
      </c>
      <c r="J147" s="13">
        <f t="shared" si="13"/>
        <v>2131</v>
      </c>
    </row>
    <row r="148" spans="1:10" x14ac:dyDescent="0.3">
      <c r="A148" s="9">
        <v>4702</v>
      </c>
      <c r="B148" s="9" t="s">
        <v>227</v>
      </c>
      <c r="C148" s="9">
        <v>1234.94</v>
      </c>
      <c r="D148" s="10">
        <v>296914</v>
      </c>
      <c r="E148" s="10">
        <f t="shared" si="10"/>
        <v>123494</v>
      </c>
      <c r="F148" s="10">
        <v>981141</v>
      </c>
      <c r="G148" s="10">
        <f t="shared" si="11"/>
        <v>104970</v>
      </c>
      <c r="H148" s="11">
        <f t="shared" si="12"/>
        <v>1278055</v>
      </c>
      <c r="I148" s="12">
        <f t="shared" si="14"/>
        <v>1209605</v>
      </c>
      <c r="J148" s="13">
        <f t="shared" si="13"/>
        <v>-68450</v>
      </c>
    </row>
    <row r="149" spans="1:10" x14ac:dyDescent="0.3">
      <c r="A149" s="9">
        <v>4706</v>
      </c>
      <c r="B149" s="9" t="s">
        <v>202</v>
      </c>
      <c r="C149" s="9">
        <v>1049.31</v>
      </c>
      <c r="D149" s="10">
        <v>207561</v>
      </c>
      <c r="E149" s="10">
        <f t="shared" si="10"/>
        <v>104931</v>
      </c>
      <c r="F149" s="10">
        <v>638247</v>
      </c>
      <c r="G149" s="10">
        <f t="shared" si="11"/>
        <v>89191</v>
      </c>
      <c r="H149" s="11">
        <f t="shared" si="12"/>
        <v>845808</v>
      </c>
      <c r="I149" s="12">
        <f t="shared" si="14"/>
        <v>832369</v>
      </c>
      <c r="J149" s="13">
        <f t="shared" si="13"/>
        <v>-13439</v>
      </c>
    </row>
    <row r="150" spans="1:10" x14ac:dyDescent="0.3">
      <c r="A150" s="9">
        <v>4708</v>
      </c>
      <c r="B150" s="9" t="s">
        <v>211</v>
      </c>
      <c r="C150" s="9">
        <v>1178.8799999999999</v>
      </c>
      <c r="D150" s="10">
        <v>221086</v>
      </c>
      <c r="E150" s="10">
        <f t="shared" si="10"/>
        <v>117887.99999999999</v>
      </c>
      <c r="F150" s="10">
        <v>553353</v>
      </c>
      <c r="G150" s="10">
        <f t="shared" si="11"/>
        <v>100205</v>
      </c>
      <c r="H150" s="11">
        <f t="shared" si="12"/>
        <v>774439</v>
      </c>
      <c r="I150" s="12">
        <f t="shared" si="14"/>
        <v>771446</v>
      </c>
      <c r="J150" s="13">
        <f t="shared" si="13"/>
        <v>-2993</v>
      </c>
    </row>
    <row r="151" spans="1:10" x14ac:dyDescent="0.3">
      <c r="A151" s="9">
        <v>4712</v>
      </c>
      <c r="B151" s="9" t="s">
        <v>52</v>
      </c>
      <c r="C151" s="9">
        <v>966.46</v>
      </c>
      <c r="D151" s="10">
        <v>183424</v>
      </c>
      <c r="E151" s="10">
        <f t="shared" si="10"/>
        <v>96646</v>
      </c>
      <c r="F151" s="10">
        <v>386440</v>
      </c>
      <c r="G151" s="10">
        <f t="shared" si="11"/>
        <v>82149</v>
      </c>
      <c r="H151" s="11">
        <f t="shared" si="12"/>
        <v>569864</v>
      </c>
      <c r="I151" s="12">
        <f t="shared" si="14"/>
        <v>565235</v>
      </c>
      <c r="J151" s="13">
        <f t="shared" si="13"/>
        <v>-4629</v>
      </c>
    </row>
    <row r="152" spans="1:10" x14ac:dyDescent="0.3">
      <c r="A152" s="9">
        <v>4713</v>
      </c>
      <c r="B152" s="9" t="s">
        <v>251</v>
      </c>
      <c r="C152" s="9">
        <v>796.61</v>
      </c>
      <c r="D152" s="10">
        <v>190746</v>
      </c>
      <c r="E152" s="10">
        <f t="shared" si="10"/>
        <v>79661</v>
      </c>
      <c r="F152" s="10">
        <v>723154</v>
      </c>
      <c r="G152" s="10">
        <f t="shared" si="11"/>
        <v>67712</v>
      </c>
      <c r="H152" s="11">
        <f t="shared" si="12"/>
        <v>913900</v>
      </c>
      <c r="I152" s="12">
        <f t="shared" si="14"/>
        <v>870527</v>
      </c>
      <c r="J152" s="13">
        <f t="shared" si="13"/>
        <v>-43373</v>
      </c>
    </row>
    <row r="153" spans="1:10" x14ac:dyDescent="0.3">
      <c r="A153" s="9">
        <v>4801</v>
      </c>
      <c r="B153" s="9" t="s">
        <v>228</v>
      </c>
      <c r="C153" s="9">
        <v>365.56</v>
      </c>
      <c r="D153" s="10">
        <v>81198</v>
      </c>
      <c r="E153" s="10">
        <f t="shared" si="10"/>
        <v>36556</v>
      </c>
      <c r="F153" s="10">
        <v>404670</v>
      </c>
      <c r="G153" s="10">
        <f t="shared" si="11"/>
        <v>31073</v>
      </c>
      <c r="H153" s="11">
        <f t="shared" si="12"/>
        <v>485868</v>
      </c>
      <c r="I153" s="12">
        <f t="shared" si="14"/>
        <v>472299</v>
      </c>
      <c r="J153" s="13">
        <f t="shared" si="13"/>
        <v>-13569</v>
      </c>
    </row>
    <row r="154" spans="1:10" x14ac:dyDescent="0.3">
      <c r="A154" s="9">
        <v>4802</v>
      </c>
      <c r="B154" s="9" t="s">
        <v>254</v>
      </c>
      <c r="C154" s="9">
        <v>379.37</v>
      </c>
      <c r="D154" s="10">
        <v>81250</v>
      </c>
      <c r="E154" s="10">
        <f t="shared" si="10"/>
        <v>37937</v>
      </c>
      <c r="F154" s="10">
        <v>387691</v>
      </c>
      <c r="G154" s="10">
        <f t="shared" si="11"/>
        <v>32246</v>
      </c>
      <c r="H154" s="11">
        <f t="shared" si="12"/>
        <v>468941</v>
      </c>
      <c r="I154" s="12">
        <f t="shared" si="14"/>
        <v>457874</v>
      </c>
      <c r="J154" s="13">
        <f t="shared" si="13"/>
        <v>-11067</v>
      </c>
    </row>
    <row r="155" spans="1:10" x14ac:dyDescent="0.3">
      <c r="A155" s="9">
        <v>4901</v>
      </c>
      <c r="B155" s="9" t="s">
        <v>241</v>
      </c>
      <c r="C155" s="9">
        <v>560.12</v>
      </c>
      <c r="D155" s="10">
        <v>102172</v>
      </c>
      <c r="E155" s="10">
        <f t="shared" si="10"/>
        <v>56012</v>
      </c>
      <c r="F155" s="10">
        <v>363619</v>
      </c>
      <c r="G155" s="10">
        <f t="shared" si="11"/>
        <v>47610</v>
      </c>
      <c r="H155" s="11">
        <f t="shared" si="12"/>
        <v>465791</v>
      </c>
      <c r="I155" s="12">
        <f t="shared" si="14"/>
        <v>467241</v>
      </c>
      <c r="J155" s="13">
        <f t="shared" si="13"/>
        <v>1450</v>
      </c>
    </row>
    <row r="156" spans="1:10" x14ac:dyDescent="0.3">
      <c r="A156" s="9">
        <v>4902</v>
      </c>
      <c r="B156" s="9" t="s">
        <v>181</v>
      </c>
      <c r="C156" s="9">
        <v>384.90999999999997</v>
      </c>
      <c r="D156" s="10">
        <v>81872</v>
      </c>
      <c r="E156" s="10">
        <f t="shared" si="10"/>
        <v>38491</v>
      </c>
      <c r="F156" s="10">
        <v>314831</v>
      </c>
      <c r="G156" s="10">
        <f t="shared" si="11"/>
        <v>32717</v>
      </c>
      <c r="H156" s="11">
        <f t="shared" si="12"/>
        <v>396703</v>
      </c>
      <c r="I156" s="12">
        <f t="shared" si="14"/>
        <v>386039</v>
      </c>
      <c r="J156" s="13">
        <f t="shared" si="13"/>
        <v>-10664</v>
      </c>
    </row>
    <row r="157" spans="1:10" x14ac:dyDescent="0.3">
      <c r="A157" s="9">
        <v>5006</v>
      </c>
      <c r="B157" s="9" t="s">
        <v>203</v>
      </c>
      <c r="C157" s="9">
        <v>835.51</v>
      </c>
      <c r="D157" s="10">
        <v>167828</v>
      </c>
      <c r="E157" s="10">
        <f t="shared" si="10"/>
        <v>83551</v>
      </c>
      <c r="F157" s="10">
        <v>644237</v>
      </c>
      <c r="G157" s="10">
        <f t="shared" si="11"/>
        <v>71018</v>
      </c>
      <c r="H157" s="11">
        <f t="shared" si="12"/>
        <v>812065</v>
      </c>
      <c r="I157" s="12">
        <f t="shared" si="14"/>
        <v>798806</v>
      </c>
      <c r="J157" s="13">
        <f t="shared" si="13"/>
        <v>-13259</v>
      </c>
    </row>
    <row r="158" spans="1:10" x14ac:dyDescent="0.3">
      <c r="A158" s="9">
        <v>5008</v>
      </c>
      <c r="B158" s="9" t="s">
        <v>204</v>
      </c>
      <c r="C158" s="9">
        <v>419.38</v>
      </c>
      <c r="D158" s="10">
        <v>78629</v>
      </c>
      <c r="E158" s="10">
        <f t="shared" si="10"/>
        <v>41938</v>
      </c>
      <c r="F158" s="10">
        <v>249475</v>
      </c>
      <c r="G158" s="10">
        <f t="shared" si="11"/>
        <v>35647</v>
      </c>
      <c r="H158" s="11">
        <f t="shared" si="12"/>
        <v>328104</v>
      </c>
      <c r="I158" s="12">
        <f t="shared" si="14"/>
        <v>327060</v>
      </c>
      <c r="J158" s="13">
        <f t="shared" si="13"/>
        <v>-1044</v>
      </c>
    </row>
    <row r="159" spans="1:10" x14ac:dyDescent="0.3">
      <c r="A159" s="9">
        <v>5102</v>
      </c>
      <c r="B159" s="9" t="s">
        <v>86</v>
      </c>
      <c r="C159" s="9">
        <v>758.67</v>
      </c>
      <c r="D159" s="10">
        <v>156183</v>
      </c>
      <c r="E159" s="10">
        <f t="shared" si="10"/>
        <v>75867</v>
      </c>
      <c r="F159" s="10">
        <v>671989</v>
      </c>
      <c r="G159" s="10">
        <f t="shared" si="11"/>
        <v>64487</v>
      </c>
      <c r="H159" s="11">
        <f t="shared" si="12"/>
        <v>828172</v>
      </c>
      <c r="I159" s="12">
        <f t="shared" si="14"/>
        <v>812343</v>
      </c>
      <c r="J159" s="13">
        <f t="shared" si="13"/>
        <v>-15829</v>
      </c>
    </row>
    <row r="160" spans="1:10" x14ac:dyDescent="0.3">
      <c r="A160" s="9">
        <v>5106</v>
      </c>
      <c r="B160" s="9" t="s">
        <v>192</v>
      </c>
      <c r="C160" s="9">
        <v>246.10999999999999</v>
      </c>
      <c r="D160" s="10">
        <v>66467</v>
      </c>
      <c r="E160" s="10">
        <f t="shared" si="10"/>
        <v>24611</v>
      </c>
      <c r="F160" s="10">
        <v>324659</v>
      </c>
      <c r="G160" s="10">
        <f t="shared" si="11"/>
        <v>20919</v>
      </c>
      <c r="H160" s="11">
        <f t="shared" si="12"/>
        <v>391126</v>
      </c>
      <c r="I160" s="12">
        <f t="shared" si="14"/>
        <v>370189</v>
      </c>
      <c r="J160" s="13">
        <f t="shared" si="13"/>
        <v>-20937</v>
      </c>
    </row>
    <row r="161" spans="1:10" x14ac:dyDescent="0.3">
      <c r="A161" s="9">
        <v>5201</v>
      </c>
      <c r="B161" s="9" t="s">
        <v>143</v>
      </c>
      <c r="C161" s="9">
        <v>428.09</v>
      </c>
      <c r="D161" s="10">
        <v>89638</v>
      </c>
      <c r="E161" s="10">
        <f t="shared" si="10"/>
        <v>42809</v>
      </c>
      <c r="F161" s="10">
        <v>352518</v>
      </c>
      <c r="G161" s="10">
        <f t="shared" si="11"/>
        <v>36388</v>
      </c>
      <c r="H161" s="11">
        <f t="shared" si="12"/>
        <v>442156</v>
      </c>
      <c r="I161" s="12">
        <f t="shared" si="14"/>
        <v>431715</v>
      </c>
      <c r="J161" s="13">
        <f t="shared" si="13"/>
        <v>-10441</v>
      </c>
    </row>
    <row r="162" spans="1:10" x14ac:dyDescent="0.3">
      <c r="A162" s="9">
        <v>5204</v>
      </c>
      <c r="B162" s="9" t="s">
        <v>216</v>
      </c>
      <c r="C162" s="9">
        <v>1742.03</v>
      </c>
      <c r="D162" s="10">
        <v>393970</v>
      </c>
      <c r="E162" s="10">
        <f t="shared" si="10"/>
        <v>174203</v>
      </c>
      <c r="F162" s="10">
        <v>1307648</v>
      </c>
      <c r="G162" s="10">
        <f t="shared" si="11"/>
        <v>148073</v>
      </c>
      <c r="H162" s="11">
        <f t="shared" si="12"/>
        <v>1701618</v>
      </c>
      <c r="I162" s="12">
        <f t="shared" si="14"/>
        <v>1629924</v>
      </c>
      <c r="J162" s="13">
        <f t="shared" si="13"/>
        <v>-71694</v>
      </c>
    </row>
    <row r="163" spans="1:10" x14ac:dyDescent="0.3">
      <c r="A163" s="9">
        <v>5205</v>
      </c>
      <c r="B163" s="9" t="s">
        <v>41</v>
      </c>
      <c r="C163" s="9">
        <v>807.26</v>
      </c>
      <c r="D163" s="10">
        <v>161758</v>
      </c>
      <c r="E163" s="10">
        <f t="shared" si="10"/>
        <v>80726</v>
      </c>
      <c r="F163" s="10">
        <v>559066</v>
      </c>
      <c r="G163" s="10">
        <f t="shared" si="11"/>
        <v>68617</v>
      </c>
      <c r="H163" s="11">
        <f t="shared" si="12"/>
        <v>720824</v>
      </c>
      <c r="I163" s="12">
        <f t="shared" si="14"/>
        <v>708409</v>
      </c>
      <c r="J163" s="13">
        <f t="shared" si="13"/>
        <v>-12415</v>
      </c>
    </row>
    <row r="164" spans="1:10" x14ac:dyDescent="0.3">
      <c r="A164" s="9">
        <v>5301</v>
      </c>
      <c r="B164" s="9" t="s">
        <v>144</v>
      </c>
      <c r="C164" s="9">
        <v>631.86</v>
      </c>
      <c r="D164" s="10">
        <v>117288</v>
      </c>
      <c r="E164" s="10">
        <f t="shared" si="10"/>
        <v>63186</v>
      </c>
      <c r="F164" s="10">
        <v>400043</v>
      </c>
      <c r="G164" s="10">
        <f t="shared" si="11"/>
        <v>53708</v>
      </c>
      <c r="H164" s="11">
        <f t="shared" si="12"/>
        <v>517331</v>
      </c>
      <c r="I164" s="12">
        <f t="shared" si="14"/>
        <v>516937</v>
      </c>
      <c r="J164" s="13">
        <f t="shared" si="13"/>
        <v>-394</v>
      </c>
    </row>
    <row r="165" spans="1:10" x14ac:dyDescent="0.3">
      <c r="A165" s="9">
        <v>5303</v>
      </c>
      <c r="B165" s="9" t="s">
        <v>94</v>
      </c>
      <c r="C165" s="9">
        <v>814.95</v>
      </c>
      <c r="D165" s="10">
        <v>169867</v>
      </c>
      <c r="E165" s="10">
        <f t="shared" si="10"/>
        <v>81495</v>
      </c>
      <c r="F165" s="10">
        <v>430116</v>
      </c>
      <c r="G165" s="10">
        <f t="shared" si="11"/>
        <v>69271</v>
      </c>
      <c r="H165" s="11">
        <f t="shared" si="12"/>
        <v>599983</v>
      </c>
      <c r="I165" s="12">
        <f t="shared" si="14"/>
        <v>580882</v>
      </c>
      <c r="J165" s="13">
        <f t="shared" si="13"/>
        <v>-19101</v>
      </c>
    </row>
    <row r="166" spans="1:10" x14ac:dyDescent="0.3">
      <c r="A166" s="9">
        <v>5401</v>
      </c>
      <c r="B166" s="9" t="s">
        <v>244</v>
      </c>
      <c r="C166" s="9">
        <v>609.99</v>
      </c>
      <c r="D166" s="10">
        <v>128083</v>
      </c>
      <c r="E166" s="10">
        <f t="shared" si="10"/>
        <v>60999</v>
      </c>
      <c r="F166" s="10">
        <v>349531</v>
      </c>
      <c r="G166" s="10">
        <f t="shared" si="11"/>
        <v>51849</v>
      </c>
      <c r="H166" s="11">
        <f t="shared" si="12"/>
        <v>477614</v>
      </c>
      <c r="I166" s="12">
        <f t="shared" si="14"/>
        <v>462379</v>
      </c>
      <c r="J166" s="13">
        <f t="shared" si="13"/>
        <v>-15235</v>
      </c>
    </row>
    <row r="167" spans="1:10" x14ac:dyDescent="0.3">
      <c r="A167" s="9">
        <v>5403</v>
      </c>
      <c r="B167" s="9" t="s">
        <v>265</v>
      </c>
      <c r="C167" s="9">
        <v>967.9</v>
      </c>
      <c r="D167" s="10">
        <v>213603</v>
      </c>
      <c r="E167" s="10">
        <f t="shared" si="10"/>
        <v>96790</v>
      </c>
      <c r="F167" s="10">
        <v>391227</v>
      </c>
      <c r="G167" s="10">
        <f t="shared" si="11"/>
        <v>82272</v>
      </c>
      <c r="H167" s="11">
        <f t="shared" si="12"/>
        <v>604830</v>
      </c>
      <c r="I167" s="12">
        <f t="shared" si="14"/>
        <v>570289</v>
      </c>
      <c r="J167" s="13">
        <f t="shared" si="13"/>
        <v>-34541</v>
      </c>
    </row>
    <row r="168" spans="1:10" x14ac:dyDescent="0.3">
      <c r="A168" s="9">
        <v>5404</v>
      </c>
      <c r="B168" s="9" t="s">
        <v>266</v>
      </c>
      <c r="C168" s="9">
        <v>183.29999999999998</v>
      </c>
      <c r="D168" s="10">
        <v>60386</v>
      </c>
      <c r="E168" s="10">
        <f t="shared" si="10"/>
        <v>18330</v>
      </c>
      <c r="F168" s="10">
        <v>224638</v>
      </c>
      <c r="G168" s="10">
        <f t="shared" si="11"/>
        <v>15581</v>
      </c>
      <c r="H168" s="11">
        <f t="shared" si="12"/>
        <v>285024</v>
      </c>
      <c r="I168" s="12">
        <f t="shared" si="14"/>
        <v>258549</v>
      </c>
      <c r="J168" s="13">
        <f t="shared" si="13"/>
        <v>-26475</v>
      </c>
    </row>
    <row r="169" spans="1:10" x14ac:dyDescent="0.3">
      <c r="A169" s="9">
        <v>5502</v>
      </c>
      <c r="B169" s="9" t="s">
        <v>193</v>
      </c>
      <c r="C169" s="9">
        <v>906.33</v>
      </c>
      <c r="D169" s="10">
        <v>181561</v>
      </c>
      <c r="E169" s="10">
        <f t="shared" si="10"/>
        <v>90633</v>
      </c>
      <c r="F169" s="10">
        <v>670930</v>
      </c>
      <c r="G169" s="10">
        <f t="shared" si="11"/>
        <v>77038</v>
      </c>
      <c r="H169" s="11">
        <f t="shared" si="12"/>
        <v>852491</v>
      </c>
      <c r="I169" s="12">
        <f t="shared" si="14"/>
        <v>838601</v>
      </c>
      <c r="J169" s="13">
        <f t="shared" si="13"/>
        <v>-13890</v>
      </c>
    </row>
    <row r="170" spans="1:10" x14ac:dyDescent="0.3">
      <c r="A170" s="9">
        <v>5503</v>
      </c>
      <c r="B170" s="9" t="s">
        <v>165</v>
      </c>
      <c r="C170" s="9">
        <v>339.4</v>
      </c>
      <c r="D170" s="10">
        <v>78803</v>
      </c>
      <c r="E170" s="10">
        <f t="shared" si="10"/>
        <v>33940</v>
      </c>
      <c r="F170" s="10">
        <v>183024</v>
      </c>
      <c r="G170" s="10">
        <f t="shared" si="11"/>
        <v>28849</v>
      </c>
      <c r="H170" s="11">
        <f t="shared" si="12"/>
        <v>261827</v>
      </c>
      <c r="I170" s="12">
        <f t="shared" si="14"/>
        <v>245813</v>
      </c>
      <c r="J170" s="13">
        <f t="shared" si="13"/>
        <v>-16014</v>
      </c>
    </row>
    <row r="171" spans="1:10" x14ac:dyDescent="0.3">
      <c r="A171" s="9">
        <v>5504</v>
      </c>
      <c r="B171" s="9" t="s">
        <v>182</v>
      </c>
      <c r="C171" s="9">
        <v>634.89</v>
      </c>
      <c r="D171" s="10">
        <v>127750</v>
      </c>
      <c r="E171" s="10">
        <f t="shared" si="10"/>
        <v>63489</v>
      </c>
      <c r="F171" s="10">
        <v>370914</v>
      </c>
      <c r="G171" s="10">
        <f t="shared" si="11"/>
        <v>53966</v>
      </c>
      <c r="H171" s="11">
        <f t="shared" si="12"/>
        <v>498664</v>
      </c>
      <c r="I171" s="12">
        <f t="shared" si="14"/>
        <v>488369</v>
      </c>
      <c r="J171" s="13">
        <f t="shared" si="13"/>
        <v>-10295</v>
      </c>
    </row>
    <row r="172" spans="1:10" x14ac:dyDescent="0.3">
      <c r="A172" s="9">
        <v>5602</v>
      </c>
      <c r="B172" s="9" t="s">
        <v>183</v>
      </c>
      <c r="C172" s="9">
        <v>1006.12</v>
      </c>
      <c r="D172" s="10">
        <v>199793</v>
      </c>
      <c r="E172" s="10">
        <f t="shared" si="10"/>
        <v>100612</v>
      </c>
      <c r="F172" s="10">
        <v>556003</v>
      </c>
      <c r="G172" s="10">
        <f t="shared" si="11"/>
        <v>85520</v>
      </c>
      <c r="H172" s="11">
        <f t="shared" si="12"/>
        <v>755796</v>
      </c>
      <c r="I172" s="12">
        <f t="shared" si="14"/>
        <v>742135</v>
      </c>
      <c r="J172" s="13">
        <f t="shared" si="13"/>
        <v>-13661</v>
      </c>
    </row>
    <row r="173" spans="1:10" x14ac:dyDescent="0.3">
      <c r="A173" s="9">
        <v>5604</v>
      </c>
      <c r="B173" s="9" t="s">
        <v>205</v>
      </c>
      <c r="C173" s="9">
        <v>490.84999999999997</v>
      </c>
      <c r="D173" s="10">
        <v>91845</v>
      </c>
      <c r="E173" s="10">
        <f t="shared" si="10"/>
        <v>49085</v>
      </c>
      <c r="F173" s="10">
        <v>442313</v>
      </c>
      <c r="G173" s="10">
        <f t="shared" si="11"/>
        <v>41722</v>
      </c>
      <c r="H173" s="11">
        <f t="shared" si="12"/>
        <v>534158</v>
      </c>
      <c r="I173" s="12">
        <f t="shared" si="14"/>
        <v>533120</v>
      </c>
      <c r="J173" s="13">
        <f t="shared" si="13"/>
        <v>-1038</v>
      </c>
    </row>
    <row r="174" spans="1:10" x14ac:dyDescent="0.3">
      <c r="A174" s="9">
        <v>5605</v>
      </c>
      <c r="B174" s="9" t="s">
        <v>264</v>
      </c>
      <c r="C174" s="9">
        <v>1341.41</v>
      </c>
      <c r="D174" s="10">
        <v>270927</v>
      </c>
      <c r="E174" s="10">
        <f t="shared" si="10"/>
        <v>134141</v>
      </c>
      <c r="F174" s="10">
        <v>909502</v>
      </c>
      <c r="G174" s="10">
        <f t="shared" si="11"/>
        <v>114020</v>
      </c>
      <c r="H174" s="11">
        <f t="shared" si="12"/>
        <v>1180429</v>
      </c>
      <c r="I174" s="12">
        <f t="shared" si="14"/>
        <v>1157663</v>
      </c>
      <c r="J174" s="13">
        <f t="shared" si="13"/>
        <v>-22766</v>
      </c>
    </row>
    <row r="175" spans="1:10" x14ac:dyDescent="0.3">
      <c r="A175" s="9">
        <v>5608</v>
      </c>
      <c r="B175" s="9" t="s">
        <v>166</v>
      </c>
      <c r="C175" s="9">
        <v>540.68999999999994</v>
      </c>
      <c r="D175" s="10">
        <v>103681</v>
      </c>
      <c r="E175" s="10">
        <f t="shared" si="10"/>
        <v>54068.999999999993</v>
      </c>
      <c r="F175" s="10">
        <v>463757</v>
      </c>
      <c r="G175" s="10">
        <f t="shared" si="11"/>
        <v>45959</v>
      </c>
      <c r="H175" s="11">
        <f t="shared" si="12"/>
        <v>567438</v>
      </c>
      <c r="I175" s="12">
        <f t="shared" si="14"/>
        <v>563785</v>
      </c>
      <c r="J175" s="13">
        <f t="shared" si="13"/>
        <v>-3653</v>
      </c>
    </row>
    <row r="176" spans="1:10" x14ac:dyDescent="0.3">
      <c r="A176" s="9">
        <v>5703</v>
      </c>
      <c r="B176" s="9" t="s">
        <v>95</v>
      </c>
      <c r="C176" s="9">
        <v>1652.54</v>
      </c>
      <c r="D176" s="10">
        <v>314702</v>
      </c>
      <c r="E176" s="10">
        <f t="shared" si="10"/>
        <v>165254</v>
      </c>
      <c r="F176" s="10">
        <v>900483</v>
      </c>
      <c r="G176" s="10">
        <f t="shared" si="11"/>
        <v>140466</v>
      </c>
      <c r="H176" s="11">
        <f t="shared" si="12"/>
        <v>1215185</v>
      </c>
      <c r="I176" s="12">
        <f t="shared" si="14"/>
        <v>1206203</v>
      </c>
      <c r="J176" s="13">
        <f t="shared" si="13"/>
        <v>-8982</v>
      </c>
    </row>
    <row r="177" spans="1:10" x14ac:dyDescent="0.3">
      <c r="A177" s="9">
        <v>5706</v>
      </c>
      <c r="B177" s="9" t="s">
        <v>194</v>
      </c>
      <c r="C177" s="9">
        <v>734.47</v>
      </c>
      <c r="D177" s="10">
        <v>143098</v>
      </c>
      <c r="E177" s="10">
        <f t="shared" si="10"/>
        <v>73447</v>
      </c>
      <c r="F177" s="10">
        <v>408428</v>
      </c>
      <c r="G177" s="10">
        <f t="shared" si="11"/>
        <v>62430</v>
      </c>
      <c r="H177" s="11">
        <f t="shared" si="12"/>
        <v>551526</v>
      </c>
      <c r="I177" s="12">
        <f t="shared" si="14"/>
        <v>544305</v>
      </c>
      <c r="J177" s="13">
        <f t="shared" si="13"/>
        <v>-7221</v>
      </c>
    </row>
    <row r="178" spans="1:10" x14ac:dyDescent="0.3">
      <c r="A178" s="9">
        <v>5707</v>
      </c>
      <c r="B178" s="9" t="s">
        <v>212</v>
      </c>
      <c r="C178" s="9">
        <v>789.22</v>
      </c>
      <c r="D178" s="10">
        <v>161736</v>
      </c>
      <c r="E178" s="10">
        <f t="shared" si="10"/>
        <v>78922</v>
      </c>
      <c r="F178" s="10">
        <v>615851</v>
      </c>
      <c r="G178" s="10">
        <f t="shared" si="11"/>
        <v>67084</v>
      </c>
      <c r="H178" s="11">
        <f t="shared" si="12"/>
        <v>777587</v>
      </c>
      <c r="I178" s="12">
        <f t="shared" si="14"/>
        <v>761857</v>
      </c>
      <c r="J178" s="13">
        <f t="shared" si="13"/>
        <v>-15730</v>
      </c>
    </row>
    <row r="179" spans="1:10" x14ac:dyDescent="0.3">
      <c r="A179" s="9">
        <v>5801</v>
      </c>
      <c r="B179" s="9" t="s">
        <v>145</v>
      </c>
      <c r="C179" s="9">
        <v>850.78</v>
      </c>
      <c r="D179" s="10">
        <v>170524</v>
      </c>
      <c r="E179" s="10">
        <f t="shared" si="10"/>
        <v>85078</v>
      </c>
      <c r="F179" s="10">
        <v>528403</v>
      </c>
      <c r="G179" s="10">
        <f t="shared" si="11"/>
        <v>72316</v>
      </c>
      <c r="H179" s="11">
        <f t="shared" si="12"/>
        <v>698927</v>
      </c>
      <c r="I179" s="12">
        <f t="shared" si="14"/>
        <v>685797</v>
      </c>
      <c r="J179" s="13">
        <f t="shared" si="13"/>
        <v>-13130</v>
      </c>
    </row>
    <row r="180" spans="1:10" x14ac:dyDescent="0.3">
      <c r="A180" s="9">
        <v>5802</v>
      </c>
      <c r="B180" s="9" t="s">
        <v>101</v>
      </c>
      <c r="C180" s="9">
        <v>1048.74</v>
      </c>
      <c r="D180" s="10">
        <v>223278</v>
      </c>
      <c r="E180" s="10">
        <f t="shared" si="10"/>
        <v>104874</v>
      </c>
      <c r="F180" s="10">
        <v>588125</v>
      </c>
      <c r="G180" s="10">
        <f t="shared" si="11"/>
        <v>89143</v>
      </c>
      <c r="H180" s="11">
        <f t="shared" si="12"/>
        <v>811403</v>
      </c>
      <c r="I180" s="12">
        <f t="shared" si="14"/>
        <v>782142</v>
      </c>
      <c r="J180" s="13">
        <f t="shared" si="13"/>
        <v>-29261</v>
      </c>
    </row>
    <row r="181" spans="1:10" x14ac:dyDescent="0.3">
      <c r="A181" s="9">
        <v>5803</v>
      </c>
      <c r="B181" s="9" t="s">
        <v>167</v>
      </c>
      <c r="C181" s="9">
        <v>688.35</v>
      </c>
      <c r="D181" s="10">
        <v>121625</v>
      </c>
      <c r="E181" s="10">
        <f t="shared" si="10"/>
        <v>68835</v>
      </c>
      <c r="F181" s="10">
        <v>478156</v>
      </c>
      <c r="G181" s="10">
        <f t="shared" si="11"/>
        <v>58510</v>
      </c>
      <c r="H181" s="11">
        <f t="shared" si="12"/>
        <v>599781</v>
      </c>
      <c r="I181" s="12">
        <f t="shared" si="14"/>
        <v>605501</v>
      </c>
      <c r="J181" s="13">
        <f t="shared" si="13"/>
        <v>5720</v>
      </c>
    </row>
    <row r="182" spans="1:10" x14ac:dyDescent="0.3">
      <c r="A182" s="9">
        <v>5804</v>
      </c>
      <c r="B182" s="9" t="s">
        <v>22</v>
      </c>
      <c r="C182" s="9">
        <v>1788.22</v>
      </c>
      <c r="D182" s="10">
        <v>326614</v>
      </c>
      <c r="E182" s="10">
        <f t="shared" si="10"/>
        <v>178822</v>
      </c>
      <c r="F182" s="10">
        <v>578956</v>
      </c>
      <c r="G182" s="10">
        <f t="shared" si="11"/>
        <v>151999</v>
      </c>
      <c r="H182" s="11">
        <f t="shared" si="12"/>
        <v>905570</v>
      </c>
      <c r="I182" s="12">
        <f t="shared" si="14"/>
        <v>909777</v>
      </c>
      <c r="J182" s="13">
        <f t="shared" si="13"/>
        <v>4207</v>
      </c>
    </row>
    <row r="183" spans="1:10" x14ac:dyDescent="0.3">
      <c r="A183" s="9">
        <v>5805</v>
      </c>
      <c r="B183" s="9" t="s">
        <v>87</v>
      </c>
      <c r="C183" s="9">
        <v>5157.33</v>
      </c>
      <c r="D183" s="10">
        <v>995139</v>
      </c>
      <c r="E183" s="10">
        <f t="shared" si="10"/>
        <v>515733</v>
      </c>
      <c r="F183" s="10">
        <v>1196839</v>
      </c>
      <c r="G183" s="10">
        <f t="shared" si="11"/>
        <v>438373</v>
      </c>
      <c r="H183" s="11">
        <f t="shared" si="12"/>
        <v>2191978</v>
      </c>
      <c r="I183" s="12">
        <f t="shared" si="14"/>
        <v>2150945</v>
      </c>
      <c r="J183" s="13">
        <f t="shared" si="13"/>
        <v>-41033</v>
      </c>
    </row>
    <row r="184" spans="1:10" x14ac:dyDescent="0.3">
      <c r="A184" s="9">
        <v>5901</v>
      </c>
      <c r="B184" s="9" t="s">
        <v>146</v>
      </c>
      <c r="C184" s="9">
        <v>641.30999999999995</v>
      </c>
      <c r="D184" s="10">
        <v>115185</v>
      </c>
      <c r="E184" s="10">
        <f t="shared" si="10"/>
        <v>64130.999999999993</v>
      </c>
      <c r="F184" s="10">
        <v>398101</v>
      </c>
      <c r="G184" s="10">
        <f t="shared" si="11"/>
        <v>54511</v>
      </c>
      <c r="H184" s="11">
        <f t="shared" si="12"/>
        <v>513286</v>
      </c>
      <c r="I184" s="12">
        <f t="shared" si="14"/>
        <v>516743</v>
      </c>
      <c r="J184" s="13">
        <f t="shared" si="13"/>
        <v>3457</v>
      </c>
    </row>
    <row r="185" spans="1:10" x14ac:dyDescent="0.3">
      <c r="A185" s="9">
        <v>5903</v>
      </c>
      <c r="B185" s="9" t="s">
        <v>230</v>
      </c>
      <c r="C185" s="9">
        <v>474.82</v>
      </c>
      <c r="D185" s="10">
        <v>98324</v>
      </c>
      <c r="E185" s="10">
        <f t="shared" si="10"/>
        <v>47482</v>
      </c>
      <c r="F185" s="10">
        <v>341144</v>
      </c>
      <c r="G185" s="10">
        <f t="shared" si="11"/>
        <v>40360</v>
      </c>
      <c r="H185" s="11">
        <f t="shared" si="12"/>
        <v>439468</v>
      </c>
      <c r="I185" s="12">
        <f t="shared" si="14"/>
        <v>428986</v>
      </c>
      <c r="J185" s="13">
        <f t="shared" si="13"/>
        <v>-10482</v>
      </c>
    </row>
    <row r="186" spans="1:10" x14ac:dyDescent="0.3">
      <c r="A186" s="9">
        <v>6001</v>
      </c>
      <c r="B186" s="9" t="s">
        <v>147</v>
      </c>
      <c r="C186" s="9">
        <v>18797.199999999997</v>
      </c>
      <c r="D186" s="10">
        <v>0</v>
      </c>
      <c r="E186" s="10">
        <v>0</v>
      </c>
      <c r="F186" s="10">
        <v>4460256</v>
      </c>
      <c r="G186" s="10">
        <f t="shared" si="11"/>
        <v>1597762</v>
      </c>
      <c r="H186" s="11">
        <f t="shared" si="12"/>
        <v>4460256</v>
      </c>
      <c r="I186" s="12">
        <f t="shared" si="14"/>
        <v>6058018</v>
      </c>
      <c r="J186" s="13">
        <f t="shared" si="13"/>
        <v>1597762</v>
      </c>
    </row>
    <row r="187" spans="1:10" x14ac:dyDescent="0.3">
      <c r="A187" s="9">
        <v>6002</v>
      </c>
      <c r="B187" s="9" t="s">
        <v>195</v>
      </c>
      <c r="C187" s="9">
        <v>7009.7800000000007</v>
      </c>
      <c r="D187" s="10">
        <v>1413459</v>
      </c>
      <c r="E187" s="10">
        <f t="shared" si="10"/>
        <v>700978.00000000012</v>
      </c>
      <c r="F187" s="10">
        <v>3391759</v>
      </c>
      <c r="G187" s="10">
        <f t="shared" si="11"/>
        <v>595831</v>
      </c>
      <c r="H187" s="11">
        <f t="shared" si="12"/>
        <v>4805218</v>
      </c>
      <c r="I187" s="12">
        <f t="shared" si="14"/>
        <v>4688568</v>
      </c>
      <c r="J187" s="13">
        <f t="shared" si="13"/>
        <v>-116650</v>
      </c>
    </row>
    <row r="188" spans="1:10" x14ac:dyDescent="0.3">
      <c r="A188" s="9">
        <v>6003</v>
      </c>
      <c r="B188" s="9" t="s">
        <v>49</v>
      </c>
      <c r="C188" s="9">
        <v>11178.25</v>
      </c>
      <c r="D188" s="10">
        <v>2077067</v>
      </c>
      <c r="E188" s="10">
        <f t="shared" si="10"/>
        <v>1117825</v>
      </c>
      <c r="F188" s="10">
        <v>4742747</v>
      </c>
      <c r="G188" s="10">
        <f t="shared" si="11"/>
        <v>950151</v>
      </c>
      <c r="H188" s="11">
        <f t="shared" si="12"/>
        <v>6819814</v>
      </c>
      <c r="I188" s="12">
        <f t="shared" si="14"/>
        <v>6810723</v>
      </c>
      <c r="J188" s="13">
        <f t="shared" si="13"/>
        <v>-9091</v>
      </c>
    </row>
    <row r="189" spans="1:10" x14ac:dyDescent="0.3">
      <c r="A189" s="9">
        <v>6004</v>
      </c>
      <c r="B189" s="9" t="s">
        <v>184</v>
      </c>
      <c r="C189" s="9">
        <v>3971.71</v>
      </c>
      <c r="D189" s="10">
        <v>771555</v>
      </c>
      <c r="E189" s="10">
        <f t="shared" si="10"/>
        <v>397171</v>
      </c>
      <c r="F189" s="10">
        <v>1588818</v>
      </c>
      <c r="G189" s="10">
        <f t="shared" si="11"/>
        <v>337595</v>
      </c>
      <c r="H189" s="11">
        <f t="shared" si="12"/>
        <v>2360373</v>
      </c>
      <c r="I189" s="12">
        <f t="shared" si="14"/>
        <v>2323584</v>
      </c>
      <c r="J189" s="13">
        <f t="shared" si="13"/>
        <v>-36789</v>
      </c>
    </row>
    <row r="190" spans="1:10" x14ac:dyDescent="0.3">
      <c r="A190" s="9">
        <v>6102</v>
      </c>
      <c r="B190" s="9" t="s">
        <v>168</v>
      </c>
      <c r="C190" s="9">
        <v>545.91999999999996</v>
      </c>
      <c r="D190" s="10">
        <v>101029</v>
      </c>
      <c r="E190" s="10">
        <f t="shared" si="10"/>
        <v>54591.999999999993</v>
      </c>
      <c r="F190" s="10">
        <v>350969</v>
      </c>
      <c r="G190" s="10">
        <f t="shared" si="11"/>
        <v>46403</v>
      </c>
      <c r="H190" s="11">
        <f t="shared" si="12"/>
        <v>451998</v>
      </c>
      <c r="I190" s="12">
        <f t="shared" si="14"/>
        <v>451964</v>
      </c>
      <c r="J190" s="13">
        <f t="shared" si="13"/>
        <v>-34</v>
      </c>
    </row>
    <row r="191" spans="1:10" x14ac:dyDescent="0.3">
      <c r="A191" s="9">
        <v>6103</v>
      </c>
      <c r="B191" s="9" t="s">
        <v>196</v>
      </c>
      <c r="C191" s="9">
        <v>1805.85</v>
      </c>
      <c r="D191" s="10">
        <v>361077</v>
      </c>
      <c r="E191" s="10">
        <f t="shared" si="10"/>
        <v>180585</v>
      </c>
      <c r="F191" s="10">
        <v>967255</v>
      </c>
      <c r="G191" s="10">
        <f t="shared" si="11"/>
        <v>153497</v>
      </c>
      <c r="H191" s="11">
        <f t="shared" si="12"/>
        <v>1328332</v>
      </c>
      <c r="I191" s="12">
        <f t="shared" si="14"/>
        <v>1301337</v>
      </c>
      <c r="J191" s="13">
        <f t="shared" si="13"/>
        <v>-26995</v>
      </c>
    </row>
    <row r="192" spans="1:10" x14ac:dyDescent="0.3">
      <c r="A192" s="9">
        <v>6201</v>
      </c>
      <c r="B192" s="9" t="s">
        <v>262</v>
      </c>
      <c r="C192" s="9">
        <v>1784.45</v>
      </c>
      <c r="D192" s="10">
        <v>381583</v>
      </c>
      <c r="E192" s="10">
        <f t="shared" si="10"/>
        <v>178445</v>
      </c>
      <c r="F192" s="10">
        <v>746080</v>
      </c>
      <c r="G192" s="10">
        <f t="shared" si="11"/>
        <v>151678</v>
      </c>
      <c r="H192" s="11">
        <f t="shared" si="12"/>
        <v>1127663</v>
      </c>
      <c r="I192" s="12">
        <f t="shared" si="14"/>
        <v>1076203</v>
      </c>
      <c r="J192" s="13">
        <f t="shared" si="13"/>
        <v>-51460</v>
      </c>
    </row>
    <row r="193" spans="1:10" x14ac:dyDescent="0.3">
      <c r="A193" s="9">
        <v>6205</v>
      </c>
      <c r="B193" s="9" t="s">
        <v>242</v>
      </c>
      <c r="C193" s="9">
        <v>776.8</v>
      </c>
      <c r="D193" s="10">
        <v>144315</v>
      </c>
      <c r="E193" s="10">
        <f t="shared" si="10"/>
        <v>77680</v>
      </c>
      <c r="F193" s="10">
        <v>460999</v>
      </c>
      <c r="G193" s="10">
        <f t="shared" si="11"/>
        <v>66028</v>
      </c>
      <c r="H193" s="11">
        <f t="shared" si="12"/>
        <v>605314</v>
      </c>
      <c r="I193" s="12">
        <f t="shared" si="14"/>
        <v>604707</v>
      </c>
      <c r="J193" s="13">
        <f t="shared" si="13"/>
        <v>-607</v>
      </c>
    </row>
    <row r="194" spans="1:10" x14ac:dyDescent="0.3">
      <c r="A194" s="9">
        <v>6301</v>
      </c>
      <c r="B194" s="9" t="s">
        <v>29</v>
      </c>
      <c r="C194" s="9">
        <v>1746.29</v>
      </c>
      <c r="D194" s="10">
        <v>302262</v>
      </c>
      <c r="E194" s="10">
        <f t="shared" si="10"/>
        <v>174629</v>
      </c>
      <c r="F194" s="10">
        <v>563354</v>
      </c>
      <c r="G194" s="10">
        <f t="shared" si="11"/>
        <v>148435</v>
      </c>
      <c r="H194" s="11">
        <f t="shared" si="12"/>
        <v>865616</v>
      </c>
      <c r="I194" s="12">
        <f t="shared" si="14"/>
        <v>886418</v>
      </c>
      <c r="J194" s="13">
        <f t="shared" si="13"/>
        <v>20802</v>
      </c>
    </row>
    <row r="195" spans="1:10" x14ac:dyDescent="0.3">
      <c r="A195" s="9">
        <v>6302</v>
      </c>
      <c r="B195" s="9" t="s">
        <v>19</v>
      </c>
      <c r="C195" s="9">
        <v>5547.91</v>
      </c>
      <c r="D195" s="10">
        <v>0</v>
      </c>
      <c r="E195" s="10"/>
      <c r="F195" s="10">
        <v>1308037</v>
      </c>
      <c r="G195" s="10">
        <f t="shared" si="11"/>
        <v>471572</v>
      </c>
      <c r="H195" s="11">
        <f t="shared" si="12"/>
        <v>1308037</v>
      </c>
      <c r="I195" s="12">
        <f t="shared" si="14"/>
        <v>1779609</v>
      </c>
      <c r="J195" s="13">
        <f t="shared" si="13"/>
        <v>471572</v>
      </c>
    </row>
    <row r="196" spans="1:10" x14ac:dyDescent="0.3">
      <c r="A196" s="9">
        <v>6303</v>
      </c>
      <c r="B196" s="9" t="s">
        <v>53</v>
      </c>
      <c r="C196" s="9">
        <v>9412.8700000000008</v>
      </c>
      <c r="D196" s="10">
        <v>0</v>
      </c>
      <c r="E196" s="10"/>
      <c r="F196" s="10">
        <v>1930025</v>
      </c>
      <c r="G196" s="10">
        <f t="shared" si="11"/>
        <v>800094</v>
      </c>
      <c r="H196" s="11">
        <f t="shared" si="12"/>
        <v>1930025</v>
      </c>
      <c r="I196" s="12">
        <f t="shared" si="14"/>
        <v>2730119</v>
      </c>
      <c r="J196" s="13">
        <f t="shared" si="13"/>
        <v>800094</v>
      </c>
    </row>
    <row r="197" spans="1:10" x14ac:dyDescent="0.3">
      <c r="A197" s="9">
        <v>6304</v>
      </c>
      <c r="B197" s="9" t="s">
        <v>18</v>
      </c>
      <c r="C197" s="9">
        <v>1238.45</v>
      </c>
      <c r="D197" s="10">
        <v>225365</v>
      </c>
      <c r="E197" s="10">
        <f t="shared" si="10"/>
        <v>123845</v>
      </c>
      <c r="F197" s="10">
        <v>380930</v>
      </c>
      <c r="G197" s="10">
        <f t="shared" si="11"/>
        <v>105268</v>
      </c>
      <c r="H197" s="11">
        <f t="shared" si="12"/>
        <v>606295</v>
      </c>
      <c r="I197" s="12">
        <f t="shared" si="14"/>
        <v>610043</v>
      </c>
      <c r="J197" s="13">
        <f t="shared" si="13"/>
        <v>3748</v>
      </c>
    </row>
    <row r="198" spans="1:10" x14ac:dyDescent="0.3">
      <c r="A198" s="9">
        <v>6401</v>
      </c>
      <c r="B198" s="9" t="s">
        <v>217</v>
      </c>
      <c r="C198" s="9">
        <v>1276.3</v>
      </c>
      <c r="D198" s="10">
        <v>258388</v>
      </c>
      <c r="E198" s="10">
        <f t="shared" si="10"/>
        <v>127630</v>
      </c>
      <c r="F198" s="10">
        <v>1093931</v>
      </c>
      <c r="G198" s="10">
        <f t="shared" si="11"/>
        <v>108486</v>
      </c>
      <c r="H198" s="11">
        <f t="shared" si="12"/>
        <v>1352319</v>
      </c>
      <c r="I198" s="12">
        <f t="shared" si="14"/>
        <v>1330047</v>
      </c>
      <c r="J198" s="13">
        <f t="shared" si="13"/>
        <v>-22272</v>
      </c>
    </row>
    <row r="199" spans="1:10" x14ac:dyDescent="0.3">
      <c r="A199" s="9">
        <v>6502</v>
      </c>
      <c r="B199" s="9" t="s">
        <v>148</v>
      </c>
      <c r="C199" s="9">
        <v>737</v>
      </c>
      <c r="D199" s="10">
        <v>142291</v>
      </c>
      <c r="E199" s="10">
        <f t="shared" si="10"/>
        <v>73700</v>
      </c>
      <c r="F199" s="10">
        <v>592188</v>
      </c>
      <c r="G199" s="10">
        <f t="shared" si="11"/>
        <v>62645</v>
      </c>
      <c r="H199" s="11">
        <f t="shared" si="12"/>
        <v>734479</v>
      </c>
      <c r="I199" s="12">
        <f t="shared" si="14"/>
        <v>728533</v>
      </c>
      <c r="J199" s="13">
        <f t="shared" si="13"/>
        <v>-5946</v>
      </c>
    </row>
    <row r="200" spans="1:10" x14ac:dyDescent="0.3">
      <c r="A200" s="9">
        <v>6505</v>
      </c>
      <c r="B200" s="9" t="s">
        <v>169</v>
      </c>
      <c r="C200" s="9">
        <v>492.46999999999997</v>
      </c>
      <c r="D200" s="10">
        <v>109577</v>
      </c>
      <c r="E200" s="10">
        <f t="shared" ref="E200:E264" si="15">C200*100</f>
        <v>49247</v>
      </c>
      <c r="F200" s="10">
        <v>440709</v>
      </c>
      <c r="G200" s="10">
        <f t="shared" ref="G200:G265" si="16">ROUND(C200*85,0)</f>
        <v>41860</v>
      </c>
      <c r="H200" s="11">
        <f t="shared" ref="H200:H265" si="17">D200+F200</f>
        <v>550286</v>
      </c>
      <c r="I200" s="12">
        <f t="shared" si="14"/>
        <v>531816</v>
      </c>
      <c r="J200" s="13">
        <f t="shared" ref="J200:J265" si="18">I200-H200</f>
        <v>-18470</v>
      </c>
    </row>
    <row r="201" spans="1:10" x14ac:dyDescent="0.3">
      <c r="A201" s="9">
        <v>6601</v>
      </c>
      <c r="B201" s="9" t="s">
        <v>213</v>
      </c>
      <c r="C201" s="9">
        <v>13088.41</v>
      </c>
      <c r="D201" s="10">
        <v>0</v>
      </c>
      <c r="E201" s="10"/>
      <c r="F201" s="10">
        <v>2873901</v>
      </c>
      <c r="G201" s="10">
        <f t="shared" si="16"/>
        <v>1112515</v>
      </c>
      <c r="H201" s="11">
        <f t="shared" si="17"/>
        <v>2873901</v>
      </c>
      <c r="I201" s="12">
        <f t="shared" ref="I201:I266" si="19">E201+F201+G201</f>
        <v>3986416</v>
      </c>
      <c r="J201" s="13">
        <f t="shared" si="18"/>
        <v>1112515</v>
      </c>
    </row>
    <row r="202" spans="1:10" x14ac:dyDescent="0.3">
      <c r="A202" s="9">
        <v>6602</v>
      </c>
      <c r="B202" s="9" t="s">
        <v>16</v>
      </c>
      <c r="C202" s="9">
        <v>3713.3300000000004</v>
      </c>
      <c r="D202" s="10">
        <v>0</v>
      </c>
      <c r="E202" s="10"/>
      <c r="F202" s="10">
        <v>799586</v>
      </c>
      <c r="G202" s="10">
        <f t="shared" si="16"/>
        <v>315633</v>
      </c>
      <c r="H202" s="11">
        <f t="shared" si="17"/>
        <v>799586</v>
      </c>
      <c r="I202" s="12">
        <f t="shared" si="19"/>
        <v>1115219</v>
      </c>
      <c r="J202" s="13">
        <f t="shared" si="18"/>
        <v>315633</v>
      </c>
    </row>
    <row r="203" spans="1:10" x14ac:dyDescent="0.3">
      <c r="A203" s="9">
        <v>6603</v>
      </c>
      <c r="B203" s="9" t="s">
        <v>124</v>
      </c>
      <c r="C203" s="9">
        <v>817.47</v>
      </c>
      <c r="D203" s="10">
        <v>143281</v>
      </c>
      <c r="E203" s="10">
        <f t="shared" si="15"/>
        <v>81747</v>
      </c>
      <c r="F203" s="10">
        <v>400980</v>
      </c>
      <c r="G203" s="10">
        <f t="shared" si="16"/>
        <v>69485</v>
      </c>
      <c r="H203" s="11">
        <f t="shared" si="17"/>
        <v>544261</v>
      </c>
      <c r="I203" s="12">
        <f t="shared" si="19"/>
        <v>552212</v>
      </c>
      <c r="J203" s="13">
        <f t="shared" si="18"/>
        <v>7951</v>
      </c>
    </row>
    <row r="204" spans="1:10" x14ac:dyDescent="0.3">
      <c r="A204" s="9">
        <v>6605</v>
      </c>
      <c r="B204" s="9" t="s">
        <v>50</v>
      </c>
      <c r="C204" s="9">
        <v>723.15</v>
      </c>
      <c r="D204" s="10">
        <v>145828</v>
      </c>
      <c r="E204" s="10">
        <f t="shared" si="15"/>
        <v>72315</v>
      </c>
      <c r="F204" s="10">
        <v>495437</v>
      </c>
      <c r="G204" s="10">
        <f t="shared" si="16"/>
        <v>61468</v>
      </c>
      <c r="H204" s="11">
        <f t="shared" si="17"/>
        <v>641265</v>
      </c>
      <c r="I204" s="12">
        <f t="shared" si="19"/>
        <v>629220</v>
      </c>
      <c r="J204" s="13">
        <f t="shared" si="18"/>
        <v>-12045</v>
      </c>
    </row>
    <row r="205" spans="1:10" x14ac:dyDescent="0.3">
      <c r="A205" s="9">
        <v>6606</v>
      </c>
      <c r="B205" s="9" t="s">
        <v>149</v>
      </c>
      <c r="C205" s="9">
        <v>750.49</v>
      </c>
      <c r="D205" s="10">
        <v>140611</v>
      </c>
      <c r="E205" s="10">
        <f t="shared" si="15"/>
        <v>75049</v>
      </c>
      <c r="F205" s="10">
        <v>496493</v>
      </c>
      <c r="G205" s="10">
        <f t="shared" si="16"/>
        <v>63792</v>
      </c>
      <c r="H205" s="11">
        <f t="shared" si="17"/>
        <v>637104</v>
      </c>
      <c r="I205" s="12">
        <f t="shared" si="19"/>
        <v>635334</v>
      </c>
      <c r="J205" s="13">
        <f t="shared" si="18"/>
        <v>-1770</v>
      </c>
    </row>
    <row r="206" spans="1:10" x14ac:dyDescent="0.3">
      <c r="A206" s="9">
        <v>6701</v>
      </c>
      <c r="B206" s="9" t="s">
        <v>237</v>
      </c>
      <c r="C206" s="9">
        <v>2331.5400000000004</v>
      </c>
      <c r="D206" s="10">
        <v>427389</v>
      </c>
      <c r="E206" s="10">
        <f t="shared" si="15"/>
        <v>233154.00000000003</v>
      </c>
      <c r="F206" s="10">
        <v>699852</v>
      </c>
      <c r="G206" s="10">
        <f t="shared" si="16"/>
        <v>198181</v>
      </c>
      <c r="H206" s="11">
        <f t="shared" si="17"/>
        <v>1127241</v>
      </c>
      <c r="I206" s="12">
        <f t="shared" si="19"/>
        <v>1131187</v>
      </c>
      <c r="J206" s="13">
        <f t="shared" si="18"/>
        <v>3946</v>
      </c>
    </row>
    <row r="207" spans="1:10" x14ac:dyDescent="0.3">
      <c r="A207" s="9">
        <v>6703</v>
      </c>
      <c r="B207" s="9" t="s">
        <v>245</v>
      </c>
      <c r="C207" s="9">
        <v>596.51</v>
      </c>
      <c r="D207" s="10">
        <v>130188</v>
      </c>
      <c r="E207" s="10">
        <f t="shared" si="15"/>
        <v>59651</v>
      </c>
      <c r="F207" s="10">
        <v>455408</v>
      </c>
      <c r="G207" s="10">
        <f t="shared" si="16"/>
        <v>50703</v>
      </c>
      <c r="H207" s="11">
        <f t="shared" si="17"/>
        <v>585596</v>
      </c>
      <c r="I207" s="12">
        <f t="shared" si="19"/>
        <v>565762</v>
      </c>
      <c r="J207" s="13">
        <f t="shared" si="18"/>
        <v>-19834</v>
      </c>
    </row>
    <row r="208" spans="1:10" x14ac:dyDescent="0.3">
      <c r="A208" s="9">
        <v>6802</v>
      </c>
      <c r="B208" s="9" t="s">
        <v>218</v>
      </c>
      <c r="C208" s="9">
        <v>1106.3900000000001</v>
      </c>
      <c r="D208" s="10">
        <v>221347</v>
      </c>
      <c r="E208" s="10">
        <f t="shared" si="15"/>
        <v>110639.00000000001</v>
      </c>
      <c r="F208" s="10">
        <v>631715</v>
      </c>
      <c r="G208" s="10">
        <f t="shared" si="16"/>
        <v>94043</v>
      </c>
      <c r="H208" s="11">
        <f t="shared" si="17"/>
        <v>853062</v>
      </c>
      <c r="I208" s="12">
        <f t="shared" si="19"/>
        <v>836397</v>
      </c>
      <c r="J208" s="13">
        <f t="shared" si="18"/>
        <v>-16665</v>
      </c>
    </row>
    <row r="209" spans="1:12" x14ac:dyDescent="0.3">
      <c r="A209" s="9">
        <v>6804</v>
      </c>
      <c r="B209" s="9" t="s">
        <v>170</v>
      </c>
      <c r="C209" s="9">
        <v>1353.81</v>
      </c>
      <c r="D209" s="10">
        <v>286167</v>
      </c>
      <c r="E209" s="10">
        <f t="shared" si="15"/>
        <v>135381</v>
      </c>
      <c r="F209" s="10">
        <v>806382</v>
      </c>
      <c r="G209" s="10">
        <f t="shared" si="16"/>
        <v>115074</v>
      </c>
      <c r="H209" s="11">
        <f t="shared" si="17"/>
        <v>1092549</v>
      </c>
      <c r="I209" s="12">
        <f t="shared" si="19"/>
        <v>1056837</v>
      </c>
      <c r="J209" s="13">
        <f t="shared" si="18"/>
        <v>-35712</v>
      </c>
    </row>
    <row r="210" spans="1:12" x14ac:dyDescent="0.3">
      <c r="A210" s="9">
        <v>6901</v>
      </c>
      <c r="B210" s="9" t="s">
        <v>150</v>
      </c>
      <c r="C210" s="9">
        <v>1459.83</v>
      </c>
      <c r="D210" s="10">
        <v>285424</v>
      </c>
      <c r="E210" s="10">
        <f t="shared" si="15"/>
        <v>145983</v>
      </c>
      <c r="F210" s="10">
        <v>796317</v>
      </c>
      <c r="G210" s="10">
        <f t="shared" si="16"/>
        <v>124086</v>
      </c>
      <c r="H210" s="11">
        <f t="shared" si="17"/>
        <v>1081741</v>
      </c>
      <c r="I210" s="12">
        <f t="shared" si="19"/>
        <v>1066386</v>
      </c>
      <c r="J210" s="13">
        <f t="shared" si="18"/>
        <v>-15355</v>
      </c>
    </row>
    <row r="211" spans="1:12" x14ac:dyDescent="0.3">
      <c r="A211" s="9">
        <v>6905</v>
      </c>
      <c r="B211" s="9" t="s">
        <v>272</v>
      </c>
      <c r="C211" s="9"/>
      <c r="D211" s="10"/>
      <c r="E211" s="10"/>
      <c r="F211" s="10"/>
      <c r="G211" s="10"/>
      <c r="H211" s="11"/>
      <c r="I211" s="12"/>
      <c r="J211" s="13"/>
    </row>
    <row r="212" spans="1:12" x14ac:dyDescent="0.3">
      <c r="A212" s="9"/>
      <c r="B212" s="9" t="s">
        <v>273</v>
      </c>
      <c r="C212" s="9"/>
      <c r="D212" s="10"/>
      <c r="E212" s="10"/>
      <c r="F212" s="10"/>
      <c r="G212" s="10"/>
      <c r="H212" s="11"/>
      <c r="I212" s="12"/>
      <c r="J212" s="13"/>
    </row>
    <row r="213" spans="1:12" x14ac:dyDescent="0.3">
      <c r="A213" s="9">
        <v>7001</v>
      </c>
      <c r="B213" s="9" t="s">
        <v>125</v>
      </c>
      <c r="C213" s="9">
        <v>3773.6200000000003</v>
      </c>
      <c r="D213" s="10">
        <v>759752</v>
      </c>
      <c r="E213" s="10">
        <f t="shared" si="15"/>
        <v>377362.00000000006</v>
      </c>
      <c r="F213" s="10">
        <v>2104047</v>
      </c>
      <c r="G213" s="10">
        <f t="shared" si="16"/>
        <v>320758</v>
      </c>
      <c r="H213" s="11">
        <f t="shared" si="17"/>
        <v>2863799</v>
      </c>
      <c r="I213" s="12">
        <f t="shared" si="19"/>
        <v>2802167</v>
      </c>
      <c r="J213" s="13">
        <f t="shared" si="18"/>
        <v>-61632</v>
      </c>
    </row>
    <row r="214" spans="1:12" x14ac:dyDescent="0.3">
      <c r="A214" s="9">
        <v>7003</v>
      </c>
      <c r="B214" s="9" t="s">
        <v>110</v>
      </c>
      <c r="C214" s="9">
        <v>454.24</v>
      </c>
      <c r="D214" s="10">
        <v>92304</v>
      </c>
      <c r="E214" s="10">
        <f t="shared" si="15"/>
        <v>45424</v>
      </c>
      <c r="F214" s="10">
        <v>408975</v>
      </c>
      <c r="G214" s="10">
        <f t="shared" si="16"/>
        <v>38610</v>
      </c>
      <c r="H214" s="11">
        <f t="shared" si="17"/>
        <v>501279</v>
      </c>
      <c r="I214" s="12">
        <f t="shared" si="19"/>
        <v>493009</v>
      </c>
      <c r="J214" s="13">
        <f t="shared" si="18"/>
        <v>-8270</v>
      </c>
    </row>
    <row r="215" spans="1:12" x14ac:dyDescent="0.3">
      <c r="A215" s="9">
        <v>7007</v>
      </c>
      <c r="B215" s="9" t="s">
        <v>24</v>
      </c>
      <c r="C215" s="9">
        <v>768.03</v>
      </c>
      <c r="D215" s="10">
        <v>145133</v>
      </c>
      <c r="E215" s="10">
        <f t="shared" si="15"/>
        <v>76803</v>
      </c>
      <c r="F215" s="10">
        <v>355324</v>
      </c>
      <c r="G215" s="10">
        <f t="shared" si="16"/>
        <v>65283</v>
      </c>
      <c r="H215" s="11">
        <f t="shared" si="17"/>
        <v>500457</v>
      </c>
      <c r="I215" s="12">
        <f t="shared" si="19"/>
        <v>497410</v>
      </c>
      <c r="J215" s="13">
        <f t="shared" si="18"/>
        <v>-3047</v>
      </c>
    </row>
    <row r="216" spans="1:12" x14ac:dyDescent="0.3">
      <c r="A216" s="9">
        <v>7008</v>
      </c>
      <c r="B216" s="9" t="s">
        <v>54</v>
      </c>
      <c r="C216" s="9">
        <v>1068.7</v>
      </c>
      <c r="D216" s="10">
        <v>194383</v>
      </c>
      <c r="E216" s="10">
        <f t="shared" si="15"/>
        <v>106870</v>
      </c>
      <c r="F216" s="10">
        <v>660605</v>
      </c>
      <c r="G216" s="10">
        <f t="shared" si="16"/>
        <v>90840</v>
      </c>
      <c r="H216" s="11">
        <f t="shared" si="17"/>
        <v>854988</v>
      </c>
      <c r="I216" s="12">
        <f t="shared" si="19"/>
        <v>858315</v>
      </c>
      <c r="J216" s="13">
        <f t="shared" si="18"/>
        <v>3327</v>
      </c>
    </row>
    <row r="217" spans="1:12" x14ac:dyDescent="0.3">
      <c r="A217" s="9">
        <v>7009</v>
      </c>
      <c r="B217" s="9" t="s">
        <v>263</v>
      </c>
      <c r="C217" s="9">
        <v>259.06</v>
      </c>
      <c r="D217" s="10">
        <v>57363</v>
      </c>
      <c r="E217" s="10">
        <f t="shared" si="15"/>
        <v>25906</v>
      </c>
      <c r="F217" s="10">
        <v>164808</v>
      </c>
      <c r="G217" s="10">
        <f t="shared" si="16"/>
        <v>22020</v>
      </c>
      <c r="H217" s="11">
        <f t="shared" si="17"/>
        <v>222171</v>
      </c>
      <c r="I217" s="12">
        <f t="shared" si="19"/>
        <v>212734</v>
      </c>
      <c r="J217" s="13">
        <f t="shared" si="18"/>
        <v>-9437</v>
      </c>
    </row>
    <row r="218" spans="1:12" x14ac:dyDescent="0.3">
      <c r="A218" s="9">
        <v>7102</v>
      </c>
      <c r="B218" s="9" t="s">
        <v>102</v>
      </c>
      <c r="C218" s="9">
        <v>1136.23</v>
      </c>
      <c r="D218" s="10">
        <v>230456</v>
      </c>
      <c r="E218" s="10">
        <f t="shared" si="15"/>
        <v>113623</v>
      </c>
      <c r="F218" s="10">
        <v>743126</v>
      </c>
      <c r="G218" s="10">
        <f t="shared" si="16"/>
        <v>96580</v>
      </c>
      <c r="H218" s="11">
        <f t="shared" si="17"/>
        <v>973582</v>
      </c>
      <c r="I218" s="12">
        <f t="shared" si="19"/>
        <v>953329</v>
      </c>
      <c r="J218" s="13">
        <f t="shared" si="18"/>
        <v>-20253</v>
      </c>
    </row>
    <row r="219" spans="1:12" x14ac:dyDescent="0.3">
      <c r="A219" s="9">
        <v>7104</v>
      </c>
      <c r="B219" s="9" t="s">
        <v>229</v>
      </c>
      <c r="C219" s="9">
        <v>247.28</v>
      </c>
      <c r="D219" s="10">
        <v>61065</v>
      </c>
      <c r="E219" s="10">
        <f t="shared" si="15"/>
        <v>24728</v>
      </c>
      <c r="F219" s="10">
        <v>303939</v>
      </c>
      <c r="G219" s="10">
        <f t="shared" si="16"/>
        <v>21019</v>
      </c>
      <c r="H219" s="11">
        <f t="shared" si="17"/>
        <v>365004</v>
      </c>
      <c r="I219" s="12">
        <f t="shared" si="19"/>
        <v>349686</v>
      </c>
      <c r="J219" s="13">
        <f t="shared" si="18"/>
        <v>-15318</v>
      </c>
    </row>
    <row r="220" spans="1:12" x14ac:dyDescent="0.3">
      <c r="A220" s="9">
        <v>7105</v>
      </c>
      <c r="B220" s="9" t="s">
        <v>30</v>
      </c>
      <c r="C220" s="9">
        <v>455.64</v>
      </c>
      <c r="D220" s="10">
        <v>97349</v>
      </c>
      <c r="E220" s="10">
        <f t="shared" si="15"/>
        <v>45564</v>
      </c>
      <c r="F220" s="10">
        <v>466099</v>
      </c>
      <c r="G220" s="10">
        <f t="shared" si="16"/>
        <v>38729</v>
      </c>
      <c r="H220" s="11">
        <f t="shared" si="17"/>
        <v>563448</v>
      </c>
      <c r="I220" s="12">
        <f t="shared" si="19"/>
        <v>550392</v>
      </c>
      <c r="J220" s="13">
        <f t="shared" si="18"/>
        <v>-13056</v>
      </c>
    </row>
    <row r="221" spans="1:12" x14ac:dyDescent="0.3">
      <c r="A221" s="9">
        <v>7201</v>
      </c>
      <c r="B221" s="9" t="s">
        <v>31</v>
      </c>
      <c r="C221" s="9">
        <v>1375.18</v>
      </c>
      <c r="D221" s="10">
        <v>258876</v>
      </c>
      <c r="E221" s="10">
        <f t="shared" si="15"/>
        <v>137518</v>
      </c>
      <c r="F221" s="10">
        <v>730753</v>
      </c>
      <c r="G221" s="10">
        <f t="shared" si="16"/>
        <v>116890</v>
      </c>
      <c r="H221" s="11">
        <f t="shared" si="17"/>
        <v>989629</v>
      </c>
      <c r="I221" s="12">
        <f t="shared" si="19"/>
        <v>985161</v>
      </c>
      <c r="J221" s="13">
        <f t="shared" si="18"/>
        <v>-4468</v>
      </c>
      <c r="K221" s="5"/>
      <c r="L221" s="5"/>
    </row>
    <row r="222" spans="1:12" x14ac:dyDescent="0.3">
      <c r="A222" s="9">
        <v>7202</v>
      </c>
      <c r="B222" s="9" t="s">
        <v>15</v>
      </c>
      <c r="C222" s="9">
        <v>3006.84</v>
      </c>
      <c r="D222" s="10">
        <v>0</v>
      </c>
      <c r="E222" s="10"/>
      <c r="F222" s="10">
        <v>692933</v>
      </c>
      <c r="G222" s="10">
        <f t="shared" si="16"/>
        <v>255581</v>
      </c>
      <c r="H222" s="11">
        <f t="shared" si="17"/>
        <v>692933</v>
      </c>
      <c r="I222" s="12">
        <f t="shared" si="19"/>
        <v>948514</v>
      </c>
      <c r="J222" s="13">
        <f t="shared" si="18"/>
        <v>255581</v>
      </c>
    </row>
    <row r="223" spans="1:12" x14ac:dyDescent="0.3">
      <c r="A223" s="9">
        <v>7203</v>
      </c>
      <c r="B223" s="9" t="s">
        <v>20</v>
      </c>
      <c r="C223" s="9">
        <v>10048.040000000001</v>
      </c>
      <c r="D223" s="10">
        <v>0</v>
      </c>
      <c r="E223" s="10"/>
      <c r="F223" s="10">
        <v>2078159</v>
      </c>
      <c r="G223" s="10">
        <f t="shared" si="16"/>
        <v>854083</v>
      </c>
      <c r="H223" s="11">
        <f t="shared" si="17"/>
        <v>2078159</v>
      </c>
      <c r="I223" s="12">
        <f t="shared" si="19"/>
        <v>2932242</v>
      </c>
      <c r="J223" s="13">
        <f t="shared" si="18"/>
        <v>854083</v>
      </c>
    </row>
    <row r="224" spans="1:12" x14ac:dyDescent="0.3">
      <c r="A224" s="9">
        <v>7204</v>
      </c>
      <c r="B224" s="9" t="s">
        <v>151</v>
      </c>
      <c r="C224" s="9">
        <v>649.39</v>
      </c>
      <c r="D224" s="10">
        <v>138374</v>
      </c>
      <c r="E224" s="10">
        <f t="shared" si="15"/>
        <v>64939</v>
      </c>
      <c r="F224" s="10">
        <v>472448</v>
      </c>
      <c r="G224" s="10">
        <f t="shared" si="16"/>
        <v>55198</v>
      </c>
      <c r="H224" s="11">
        <f t="shared" si="17"/>
        <v>610822</v>
      </c>
      <c r="I224" s="12">
        <f t="shared" si="19"/>
        <v>592585</v>
      </c>
      <c r="J224" s="13">
        <f t="shared" si="18"/>
        <v>-18237</v>
      </c>
    </row>
    <row r="225" spans="1:10" x14ac:dyDescent="0.3">
      <c r="A225" s="9">
        <v>7205</v>
      </c>
      <c r="B225" s="9" t="s">
        <v>111</v>
      </c>
      <c r="C225" s="9">
        <v>1031.0999999999999</v>
      </c>
      <c r="D225" s="10">
        <v>197980</v>
      </c>
      <c r="E225" s="10">
        <f t="shared" si="15"/>
        <v>103109.99999999999</v>
      </c>
      <c r="F225" s="10">
        <v>551883</v>
      </c>
      <c r="G225" s="10">
        <f t="shared" si="16"/>
        <v>87644</v>
      </c>
      <c r="H225" s="11">
        <f t="shared" si="17"/>
        <v>749863</v>
      </c>
      <c r="I225" s="12">
        <f t="shared" si="19"/>
        <v>742637</v>
      </c>
      <c r="J225" s="13">
        <f t="shared" si="18"/>
        <v>-7226</v>
      </c>
    </row>
    <row r="226" spans="1:10" x14ac:dyDescent="0.3">
      <c r="A226" s="9">
        <v>7206</v>
      </c>
      <c r="B226" s="9" t="s">
        <v>26</v>
      </c>
      <c r="C226" s="9">
        <v>2080.6800000000003</v>
      </c>
      <c r="D226" s="10">
        <v>376000</v>
      </c>
      <c r="E226" s="10">
        <f t="shared" si="15"/>
        <v>208068.00000000003</v>
      </c>
      <c r="F226" s="10">
        <v>684354</v>
      </c>
      <c r="G226" s="10">
        <f t="shared" si="16"/>
        <v>176858</v>
      </c>
      <c r="H226" s="11">
        <f t="shared" si="17"/>
        <v>1060354</v>
      </c>
      <c r="I226" s="12">
        <f t="shared" si="19"/>
        <v>1069280</v>
      </c>
      <c r="J226" s="13">
        <f t="shared" si="18"/>
        <v>8926</v>
      </c>
    </row>
    <row r="227" spans="1:10" x14ac:dyDescent="0.3">
      <c r="A227" s="9">
        <v>7207</v>
      </c>
      <c r="B227" s="9" t="s">
        <v>197</v>
      </c>
      <c r="C227" s="9">
        <v>20970.559999999998</v>
      </c>
      <c r="D227" s="10">
        <v>0</v>
      </c>
      <c r="E227" s="10"/>
      <c r="F227" s="10">
        <v>3848532</v>
      </c>
      <c r="G227" s="10">
        <f t="shared" si="16"/>
        <v>1782498</v>
      </c>
      <c r="H227" s="11">
        <f t="shared" si="17"/>
        <v>3848532</v>
      </c>
      <c r="I227" s="12">
        <f t="shared" si="19"/>
        <v>5631030</v>
      </c>
      <c r="J227" s="13">
        <f t="shared" si="18"/>
        <v>1782498</v>
      </c>
    </row>
    <row r="228" spans="1:10" x14ac:dyDescent="0.3">
      <c r="A228" s="9">
        <v>7208</v>
      </c>
      <c r="B228" s="9" t="s">
        <v>45</v>
      </c>
      <c r="C228" s="9">
        <v>690.18</v>
      </c>
      <c r="D228" s="10">
        <v>160497</v>
      </c>
      <c r="E228" s="10">
        <f t="shared" si="15"/>
        <v>69018</v>
      </c>
      <c r="F228" s="10">
        <v>537297</v>
      </c>
      <c r="G228" s="10">
        <f t="shared" si="16"/>
        <v>58665</v>
      </c>
      <c r="H228" s="11">
        <f t="shared" si="17"/>
        <v>697794</v>
      </c>
      <c r="I228" s="12">
        <f t="shared" si="19"/>
        <v>664980</v>
      </c>
      <c r="J228" s="13">
        <f t="shared" si="18"/>
        <v>-32814</v>
      </c>
    </row>
    <row r="229" spans="1:10" x14ac:dyDescent="0.3">
      <c r="A229" s="9">
        <v>7301</v>
      </c>
      <c r="B229" s="9" t="s">
        <v>126</v>
      </c>
      <c r="C229" s="9">
        <v>1017.29</v>
      </c>
      <c r="D229" s="10">
        <v>208933</v>
      </c>
      <c r="E229" s="10">
        <f t="shared" si="15"/>
        <v>101729</v>
      </c>
      <c r="F229" s="10">
        <v>366477</v>
      </c>
      <c r="G229" s="10">
        <f t="shared" si="16"/>
        <v>86470</v>
      </c>
      <c r="H229" s="11">
        <f t="shared" si="17"/>
        <v>575410</v>
      </c>
      <c r="I229" s="12">
        <f t="shared" si="19"/>
        <v>554676</v>
      </c>
      <c r="J229" s="13">
        <f t="shared" si="18"/>
        <v>-20734</v>
      </c>
    </row>
    <row r="230" spans="1:10" x14ac:dyDescent="0.3">
      <c r="A230" s="9">
        <v>7302</v>
      </c>
      <c r="B230" s="9" t="s">
        <v>84</v>
      </c>
      <c r="C230" s="9">
        <v>3153.7200000000003</v>
      </c>
      <c r="D230" s="10">
        <v>0</v>
      </c>
      <c r="E230" s="10"/>
      <c r="F230" s="10">
        <v>774076</v>
      </c>
      <c r="G230" s="10">
        <f t="shared" si="16"/>
        <v>268066</v>
      </c>
      <c r="H230" s="11">
        <f t="shared" si="17"/>
        <v>774076</v>
      </c>
      <c r="I230" s="12">
        <f t="shared" si="19"/>
        <v>1042142</v>
      </c>
      <c r="J230" s="13">
        <f t="shared" si="18"/>
        <v>268066</v>
      </c>
    </row>
    <row r="231" spans="1:10" x14ac:dyDescent="0.3">
      <c r="A231" s="9">
        <v>7303</v>
      </c>
      <c r="B231" s="9" t="s">
        <v>219</v>
      </c>
      <c r="C231" s="9">
        <v>396.90999999999997</v>
      </c>
      <c r="D231" s="10">
        <v>80519</v>
      </c>
      <c r="E231" s="10">
        <f t="shared" si="15"/>
        <v>39691</v>
      </c>
      <c r="F231" s="10">
        <v>395814</v>
      </c>
      <c r="G231" s="10">
        <f t="shared" si="16"/>
        <v>33737</v>
      </c>
      <c r="H231" s="11">
        <f t="shared" si="17"/>
        <v>476333</v>
      </c>
      <c r="I231" s="12">
        <f t="shared" si="19"/>
        <v>469242</v>
      </c>
      <c r="J231" s="13">
        <f t="shared" si="18"/>
        <v>-7091</v>
      </c>
    </row>
    <row r="232" spans="1:10" x14ac:dyDescent="0.3">
      <c r="A232" s="9">
        <v>7304</v>
      </c>
      <c r="B232" s="9" t="s">
        <v>112</v>
      </c>
      <c r="C232" s="9">
        <v>830.28</v>
      </c>
      <c r="D232" s="10">
        <v>152198</v>
      </c>
      <c r="E232" s="10">
        <f t="shared" si="15"/>
        <v>83028</v>
      </c>
      <c r="F232" s="10">
        <v>448272</v>
      </c>
      <c r="G232" s="10">
        <f t="shared" si="16"/>
        <v>70574</v>
      </c>
      <c r="H232" s="11">
        <f t="shared" si="17"/>
        <v>600470</v>
      </c>
      <c r="I232" s="12">
        <f t="shared" si="19"/>
        <v>601874</v>
      </c>
      <c r="J232" s="13">
        <f t="shared" si="18"/>
        <v>1404</v>
      </c>
    </row>
    <row r="233" spans="1:10" x14ac:dyDescent="0.3">
      <c r="A233" s="9">
        <v>7307</v>
      </c>
      <c r="B233" s="9" t="s">
        <v>232</v>
      </c>
      <c r="C233" s="9">
        <v>1012.93</v>
      </c>
      <c r="D233" s="10">
        <v>205141</v>
      </c>
      <c r="E233" s="10">
        <f t="shared" si="15"/>
        <v>101293</v>
      </c>
      <c r="F233" s="10">
        <v>414129</v>
      </c>
      <c r="G233" s="10">
        <f t="shared" si="16"/>
        <v>86099</v>
      </c>
      <c r="H233" s="11">
        <f t="shared" si="17"/>
        <v>619270</v>
      </c>
      <c r="I233" s="12">
        <f t="shared" si="19"/>
        <v>601521</v>
      </c>
      <c r="J233" s="13">
        <f t="shared" si="18"/>
        <v>-17749</v>
      </c>
    </row>
    <row r="234" spans="1:10" x14ac:dyDescent="0.3">
      <c r="A234" s="9">
        <v>7309</v>
      </c>
      <c r="B234" s="9" t="s">
        <v>88</v>
      </c>
      <c r="C234" s="9">
        <v>661.26</v>
      </c>
      <c r="D234" s="10">
        <v>139566</v>
      </c>
      <c r="E234" s="10">
        <f t="shared" si="15"/>
        <v>66126</v>
      </c>
      <c r="F234" s="10">
        <v>366872</v>
      </c>
      <c r="G234" s="10">
        <f t="shared" si="16"/>
        <v>56207</v>
      </c>
      <c r="H234" s="11">
        <f t="shared" si="17"/>
        <v>506438</v>
      </c>
      <c r="I234" s="12">
        <f t="shared" si="19"/>
        <v>489205</v>
      </c>
      <c r="J234" s="13">
        <f t="shared" si="18"/>
        <v>-17233</v>
      </c>
    </row>
    <row r="235" spans="1:10" x14ac:dyDescent="0.3">
      <c r="A235" s="9">
        <v>7310</v>
      </c>
      <c r="B235" s="9" t="s">
        <v>152</v>
      </c>
      <c r="C235" s="9">
        <v>639</v>
      </c>
      <c r="D235" s="10">
        <v>140145</v>
      </c>
      <c r="E235" s="10">
        <f t="shared" si="15"/>
        <v>63900</v>
      </c>
      <c r="F235" s="10">
        <v>407739</v>
      </c>
      <c r="G235" s="10">
        <f t="shared" si="16"/>
        <v>54315</v>
      </c>
      <c r="H235" s="11">
        <f t="shared" si="17"/>
        <v>547884</v>
      </c>
      <c r="I235" s="12">
        <f t="shared" si="19"/>
        <v>525954</v>
      </c>
      <c r="J235" s="13">
        <f t="shared" si="18"/>
        <v>-21930</v>
      </c>
    </row>
    <row r="236" spans="1:10" x14ac:dyDescent="0.3">
      <c r="A236" s="9">
        <v>7311</v>
      </c>
      <c r="B236" s="9" t="s">
        <v>60</v>
      </c>
      <c r="C236" s="9">
        <v>3768.57</v>
      </c>
      <c r="D236" s="10">
        <v>0</v>
      </c>
      <c r="E236" s="10"/>
      <c r="F236" s="10">
        <v>764851</v>
      </c>
      <c r="G236" s="10">
        <f t="shared" si="16"/>
        <v>320328</v>
      </c>
      <c r="H236" s="11">
        <f t="shared" si="17"/>
        <v>764851</v>
      </c>
      <c r="I236" s="12">
        <f t="shared" si="19"/>
        <v>1085179</v>
      </c>
      <c r="J236" s="13">
        <f t="shared" si="18"/>
        <v>320328</v>
      </c>
    </row>
    <row r="237" spans="1:10" x14ac:dyDescent="0.3">
      <c r="A237" s="9">
        <v>7401</v>
      </c>
      <c r="B237" s="9" t="s">
        <v>248</v>
      </c>
      <c r="C237" s="9">
        <v>286.90999999999997</v>
      </c>
      <c r="D237" s="10">
        <v>63531</v>
      </c>
      <c r="E237" s="10">
        <f t="shared" si="15"/>
        <v>28690.999999999996</v>
      </c>
      <c r="F237" s="10">
        <v>349166</v>
      </c>
      <c r="G237" s="10">
        <f t="shared" si="16"/>
        <v>24387</v>
      </c>
      <c r="H237" s="11">
        <f t="shared" si="17"/>
        <v>412697</v>
      </c>
      <c r="I237" s="12">
        <f t="shared" si="19"/>
        <v>402244</v>
      </c>
      <c r="J237" s="13">
        <f t="shared" si="18"/>
        <v>-10453</v>
      </c>
    </row>
    <row r="238" spans="1:10" x14ac:dyDescent="0.3">
      <c r="A238" s="9">
        <v>7403</v>
      </c>
      <c r="B238" s="9" t="s">
        <v>153</v>
      </c>
      <c r="C238" s="9">
        <v>513.09</v>
      </c>
      <c r="D238" s="10">
        <v>104425</v>
      </c>
      <c r="E238" s="10">
        <f t="shared" si="15"/>
        <v>51309</v>
      </c>
      <c r="F238" s="10">
        <v>276718</v>
      </c>
      <c r="G238" s="10">
        <f t="shared" si="16"/>
        <v>43613</v>
      </c>
      <c r="H238" s="11">
        <f t="shared" si="17"/>
        <v>381143</v>
      </c>
      <c r="I238" s="12">
        <f t="shared" si="19"/>
        <v>371640</v>
      </c>
      <c r="J238" s="13">
        <f t="shared" si="18"/>
        <v>-9503</v>
      </c>
    </row>
    <row r="239" spans="1:10" x14ac:dyDescent="0.3">
      <c r="A239" s="9">
        <v>7503</v>
      </c>
      <c r="B239" s="9" t="s">
        <v>206</v>
      </c>
      <c r="C239" s="9">
        <v>759.42</v>
      </c>
      <c r="D239" s="10">
        <v>141201</v>
      </c>
      <c r="E239" s="10">
        <f t="shared" si="15"/>
        <v>75942</v>
      </c>
      <c r="F239" s="10">
        <v>516406</v>
      </c>
      <c r="G239" s="10">
        <f t="shared" si="16"/>
        <v>64551</v>
      </c>
      <c r="H239" s="11">
        <f t="shared" si="17"/>
        <v>657607</v>
      </c>
      <c r="I239" s="12">
        <f t="shared" si="19"/>
        <v>656899</v>
      </c>
      <c r="J239" s="13">
        <f t="shared" si="18"/>
        <v>-708</v>
      </c>
    </row>
    <row r="240" spans="1:10" x14ac:dyDescent="0.3">
      <c r="A240" s="9">
        <v>7504</v>
      </c>
      <c r="B240" s="9" t="s">
        <v>171</v>
      </c>
      <c r="C240" s="9">
        <v>2014.89</v>
      </c>
      <c r="D240" s="10">
        <v>384042</v>
      </c>
      <c r="E240" s="10">
        <f t="shared" si="15"/>
        <v>201489</v>
      </c>
      <c r="F240" s="10">
        <v>552149</v>
      </c>
      <c r="G240" s="10">
        <f t="shared" si="16"/>
        <v>171266</v>
      </c>
      <c r="H240" s="11">
        <f t="shared" si="17"/>
        <v>936191</v>
      </c>
      <c r="I240" s="12">
        <f t="shared" si="19"/>
        <v>924904</v>
      </c>
      <c r="J240" s="13">
        <f t="shared" si="18"/>
        <v>-11287</v>
      </c>
    </row>
    <row r="241" spans="1:10" x14ac:dyDescent="0.3">
      <c r="A241" s="9">
        <v>7509</v>
      </c>
      <c r="B241" s="9" t="s">
        <v>255</v>
      </c>
      <c r="C241" s="9">
        <v>249.82</v>
      </c>
      <c r="D241" s="10">
        <v>60837</v>
      </c>
      <c r="E241" s="10">
        <f t="shared" si="15"/>
        <v>24982</v>
      </c>
      <c r="F241" s="10">
        <v>196400</v>
      </c>
      <c r="G241" s="10">
        <f t="shared" si="16"/>
        <v>21235</v>
      </c>
      <c r="H241" s="11">
        <f t="shared" si="17"/>
        <v>257237</v>
      </c>
      <c r="I241" s="12">
        <f t="shared" si="19"/>
        <v>242617</v>
      </c>
      <c r="J241" s="13">
        <f t="shared" si="18"/>
        <v>-14620</v>
      </c>
    </row>
    <row r="242" spans="1:10" x14ac:dyDescent="0.3">
      <c r="A242" s="9">
        <v>7510</v>
      </c>
      <c r="B242" s="9" t="s">
        <v>231</v>
      </c>
      <c r="C242" s="9">
        <v>572.01</v>
      </c>
      <c r="D242" s="10">
        <v>134071</v>
      </c>
      <c r="E242" s="10">
        <f t="shared" si="15"/>
        <v>57201</v>
      </c>
      <c r="F242" s="10">
        <v>533059</v>
      </c>
      <c r="G242" s="10">
        <f t="shared" si="16"/>
        <v>48621</v>
      </c>
      <c r="H242" s="11">
        <f t="shared" si="17"/>
        <v>667130</v>
      </c>
      <c r="I242" s="12">
        <f t="shared" si="19"/>
        <v>638881</v>
      </c>
      <c r="J242" s="13">
        <f t="shared" si="18"/>
        <v>-28249</v>
      </c>
    </row>
    <row r="243" spans="1:10" x14ac:dyDescent="0.3">
      <c r="A243" s="9">
        <v>440700</v>
      </c>
      <c r="B243" s="9" t="s">
        <v>23</v>
      </c>
      <c r="C243" s="9">
        <v>918.26</v>
      </c>
      <c r="D243" s="10">
        <v>218709</v>
      </c>
      <c r="E243" s="10">
        <f t="shared" si="15"/>
        <v>91826</v>
      </c>
      <c r="F243" s="10">
        <v>483737</v>
      </c>
      <c r="G243" s="10">
        <f t="shared" si="16"/>
        <v>78052</v>
      </c>
      <c r="H243" s="11">
        <f t="shared" si="17"/>
        <v>702446</v>
      </c>
      <c r="I243" s="12">
        <f t="shared" si="19"/>
        <v>653615</v>
      </c>
      <c r="J243" s="13">
        <f t="shared" si="18"/>
        <v>-48831</v>
      </c>
    </row>
    <row r="244" spans="1:10" x14ac:dyDescent="0.3">
      <c r="A244" s="9">
        <v>442700</v>
      </c>
      <c r="B244" s="9" t="s">
        <v>8</v>
      </c>
      <c r="C244" s="9">
        <v>1529.58</v>
      </c>
      <c r="D244" s="10">
        <v>312870</v>
      </c>
      <c r="E244" s="10">
        <f t="shared" si="15"/>
        <v>152958</v>
      </c>
      <c r="F244" s="10">
        <v>875858</v>
      </c>
      <c r="G244" s="10">
        <f t="shared" si="16"/>
        <v>130014</v>
      </c>
      <c r="H244" s="11">
        <f t="shared" si="17"/>
        <v>1188728</v>
      </c>
      <c r="I244" s="12">
        <f t="shared" si="19"/>
        <v>1158830</v>
      </c>
      <c r="J244" s="13">
        <f t="shared" si="18"/>
        <v>-29898</v>
      </c>
    </row>
    <row r="245" spans="1:10" x14ac:dyDescent="0.3">
      <c r="A245" s="9">
        <v>444700</v>
      </c>
      <c r="B245" s="9" t="s">
        <v>46</v>
      </c>
      <c r="C245" s="9">
        <v>5914.17</v>
      </c>
      <c r="D245" s="10">
        <v>610067</v>
      </c>
      <c r="E245" s="10">
        <f t="shared" si="15"/>
        <v>591417</v>
      </c>
      <c r="F245" s="10">
        <v>0</v>
      </c>
      <c r="G245" s="10">
        <f t="shared" si="16"/>
        <v>502704</v>
      </c>
      <c r="H245" s="11">
        <f t="shared" si="17"/>
        <v>610067</v>
      </c>
      <c r="I245" s="12">
        <f t="shared" si="19"/>
        <v>1094121</v>
      </c>
      <c r="J245" s="13">
        <f t="shared" si="18"/>
        <v>484054</v>
      </c>
    </row>
    <row r="246" spans="1:10" x14ac:dyDescent="0.3">
      <c r="A246" s="9">
        <v>446700</v>
      </c>
      <c r="B246" s="9" t="s">
        <v>10</v>
      </c>
      <c r="C246" s="9">
        <v>133.31</v>
      </c>
      <c r="D246" s="10">
        <v>25166</v>
      </c>
      <c r="E246" s="10">
        <f t="shared" si="15"/>
        <v>13331</v>
      </c>
      <c r="F246" s="10">
        <v>0</v>
      </c>
      <c r="G246" s="10">
        <f t="shared" si="16"/>
        <v>11331</v>
      </c>
      <c r="H246" s="11">
        <f t="shared" si="17"/>
        <v>25166</v>
      </c>
      <c r="I246" s="12">
        <f t="shared" si="19"/>
        <v>24662</v>
      </c>
      <c r="J246" s="13">
        <f t="shared" si="18"/>
        <v>-504</v>
      </c>
    </row>
    <row r="247" spans="1:10" x14ac:dyDescent="0.3">
      <c r="A247" s="9">
        <v>448700</v>
      </c>
      <c r="B247" s="9" t="s">
        <v>154</v>
      </c>
      <c r="C247" s="9">
        <v>91.56</v>
      </c>
      <c r="D247" s="10">
        <v>17359</v>
      </c>
      <c r="E247" s="10">
        <f t="shared" si="15"/>
        <v>9156</v>
      </c>
      <c r="F247" s="10">
        <v>0</v>
      </c>
      <c r="G247" s="10">
        <f t="shared" si="16"/>
        <v>7783</v>
      </c>
      <c r="H247" s="11">
        <f t="shared" si="17"/>
        <v>17359</v>
      </c>
      <c r="I247" s="12">
        <f t="shared" si="19"/>
        <v>16939</v>
      </c>
      <c r="J247" s="13">
        <f t="shared" si="18"/>
        <v>-420</v>
      </c>
    </row>
    <row r="248" spans="1:10" x14ac:dyDescent="0.3">
      <c r="A248" s="9">
        <v>3544700</v>
      </c>
      <c r="B248" s="9" t="s">
        <v>225</v>
      </c>
      <c r="C248" s="9">
        <v>1321.05</v>
      </c>
      <c r="D248" s="10">
        <v>245469</v>
      </c>
      <c r="E248" s="10">
        <f t="shared" si="15"/>
        <v>132105</v>
      </c>
      <c r="F248" s="10">
        <v>693823</v>
      </c>
      <c r="G248" s="10">
        <f t="shared" si="16"/>
        <v>112289</v>
      </c>
      <c r="H248" s="11">
        <f t="shared" si="17"/>
        <v>939292</v>
      </c>
      <c r="I248" s="12">
        <f t="shared" si="19"/>
        <v>938217</v>
      </c>
      <c r="J248" s="13">
        <f t="shared" si="18"/>
        <v>-1075</v>
      </c>
    </row>
    <row r="249" spans="1:10" x14ac:dyDescent="0.3">
      <c r="A249" s="9">
        <v>3840700</v>
      </c>
      <c r="B249" s="9" t="s">
        <v>67</v>
      </c>
      <c r="C249" s="9">
        <v>42.35</v>
      </c>
      <c r="D249" s="10">
        <v>11820</v>
      </c>
      <c r="E249" s="10">
        <f t="shared" si="15"/>
        <v>4235</v>
      </c>
      <c r="F249" s="10">
        <v>58917</v>
      </c>
      <c r="G249" s="10">
        <f t="shared" si="16"/>
        <v>3600</v>
      </c>
      <c r="H249" s="11">
        <f t="shared" si="17"/>
        <v>70737</v>
      </c>
      <c r="I249" s="12">
        <f t="shared" si="19"/>
        <v>66752</v>
      </c>
      <c r="J249" s="13">
        <f t="shared" si="18"/>
        <v>-3985</v>
      </c>
    </row>
    <row r="250" spans="1:10" x14ac:dyDescent="0.3">
      <c r="A250" s="9">
        <v>5440700</v>
      </c>
      <c r="B250" s="9" t="s">
        <v>249</v>
      </c>
      <c r="C250" s="9">
        <v>1022.21</v>
      </c>
      <c r="D250" s="10">
        <v>214202</v>
      </c>
      <c r="E250" s="10">
        <f t="shared" si="15"/>
        <v>102221</v>
      </c>
      <c r="F250" s="10">
        <v>535617</v>
      </c>
      <c r="G250" s="10">
        <f t="shared" si="16"/>
        <v>86888</v>
      </c>
      <c r="H250" s="11">
        <f t="shared" si="17"/>
        <v>749819</v>
      </c>
      <c r="I250" s="12">
        <f t="shared" si="19"/>
        <v>724726</v>
      </c>
      <c r="J250" s="13">
        <f t="shared" si="18"/>
        <v>-25093</v>
      </c>
    </row>
    <row r="251" spans="1:10" x14ac:dyDescent="0.3">
      <c r="A251" s="9">
        <v>6040700</v>
      </c>
      <c r="B251" s="9" t="s">
        <v>13</v>
      </c>
      <c r="C251" s="9">
        <v>1992.31</v>
      </c>
      <c r="D251" s="10">
        <v>352777</v>
      </c>
      <c r="E251" s="10">
        <f t="shared" si="15"/>
        <v>199231</v>
      </c>
      <c r="F251" s="10">
        <v>647595</v>
      </c>
      <c r="G251" s="10">
        <f t="shared" si="16"/>
        <v>169346</v>
      </c>
      <c r="H251" s="11">
        <f t="shared" si="17"/>
        <v>1000372</v>
      </c>
      <c r="I251" s="12">
        <f t="shared" si="19"/>
        <v>1016172</v>
      </c>
      <c r="J251" s="13">
        <f t="shared" si="18"/>
        <v>15800</v>
      </c>
    </row>
    <row r="252" spans="1:10" x14ac:dyDescent="0.3">
      <c r="A252" s="9">
        <v>6041700</v>
      </c>
      <c r="B252" s="9" t="s">
        <v>127</v>
      </c>
      <c r="C252" s="9">
        <v>4292.8100000000004</v>
      </c>
      <c r="D252" s="10">
        <v>787636</v>
      </c>
      <c r="E252" s="10">
        <f t="shared" si="15"/>
        <v>429281.00000000006</v>
      </c>
      <c r="F252" s="10">
        <v>1576688</v>
      </c>
      <c r="G252" s="10">
        <f t="shared" si="16"/>
        <v>364889</v>
      </c>
      <c r="H252" s="11">
        <f t="shared" si="17"/>
        <v>2364324</v>
      </c>
      <c r="I252" s="12">
        <f t="shared" si="19"/>
        <v>2370858</v>
      </c>
      <c r="J252" s="13">
        <f t="shared" si="18"/>
        <v>6534</v>
      </c>
    </row>
    <row r="253" spans="1:10" x14ac:dyDescent="0.3">
      <c r="A253" s="9">
        <v>6043700</v>
      </c>
      <c r="B253" s="9" t="s">
        <v>155</v>
      </c>
      <c r="C253" s="9">
        <v>5711.09</v>
      </c>
      <c r="D253" s="10">
        <v>943272</v>
      </c>
      <c r="E253" s="10">
        <f t="shared" si="15"/>
        <v>571109</v>
      </c>
      <c r="F253" s="10">
        <v>0</v>
      </c>
      <c r="G253" s="10">
        <f t="shared" si="16"/>
        <v>485443</v>
      </c>
      <c r="H253" s="11">
        <f t="shared" si="17"/>
        <v>943272</v>
      </c>
      <c r="I253" s="12">
        <f t="shared" si="19"/>
        <v>1056552</v>
      </c>
      <c r="J253" s="13">
        <f t="shared" si="18"/>
        <v>113280</v>
      </c>
    </row>
    <row r="254" spans="1:10" x14ac:dyDescent="0.3">
      <c r="A254" s="9">
        <v>6047700</v>
      </c>
      <c r="B254" s="9" t="s">
        <v>220</v>
      </c>
      <c r="C254" s="9">
        <v>2016.14</v>
      </c>
      <c r="D254" s="10">
        <v>586661</v>
      </c>
      <c r="E254" s="10">
        <f t="shared" si="15"/>
        <v>201614</v>
      </c>
      <c r="F254" s="10">
        <v>1542436</v>
      </c>
      <c r="G254" s="10">
        <f t="shared" si="16"/>
        <v>171372</v>
      </c>
      <c r="H254" s="11">
        <f t="shared" si="17"/>
        <v>2129097</v>
      </c>
      <c r="I254" s="12">
        <f t="shared" si="19"/>
        <v>1915422</v>
      </c>
      <c r="J254" s="13">
        <f t="shared" si="18"/>
        <v>-213675</v>
      </c>
    </row>
    <row r="255" spans="1:10" x14ac:dyDescent="0.3">
      <c r="A255" s="9">
        <v>6050700</v>
      </c>
      <c r="B255" s="9" t="s">
        <v>207</v>
      </c>
      <c r="C255" s="9">
        <v>412.13</v>
      </c>
      <c r="D255" s="10">
        <v>194454</v>
      </c>
      <c r="E255" s="10">
        <f t="shared" si="15"/>
        <v>41213</v>
      </c>
      <c r="F255" s="10">
        <v>711401</v>
      </c>
      <c r="G255" s="10">
        <f t="shared" si="16"/>
        <v>35031</v>
      </c>
      <c r="H255" s="11">
        <f t="shared" si="17"/>
        <v>905855</v>
      </c>
      <c r="I255" s="12">
        <f t="shared" si="19"/>
        <v>787645</v>
      </c>
      <c r="J255" s="13">
        <f t="shared" si="18"/>
        <v>-118210</v>
      </c>
    </row>
    <row r="256" spans="1:10" x14ac:dyDescent="0.3">
      <c r="A256" s="9">
        <v>6052700</v>
      </c>
      <c r="B256" s="9" t="s">
        <v>238</v>
      </c>
      <c r="C256" s="9">
        <v>850.76</v>
      </c>
      <c r="D256" s="10">
        <v>95218</v>
      </c>
      <c r="E256" s="10">
        <f t="shared" si="15"/>
        <v>85076</v>
      </c>
      <c r="F256" s="10">
        <v>28956</v>
      </c>
      <c r="G256" s="10">
        <f t="shared" si="16"/>
        <v>72315</v>
      </c>
      <c r="H256" s="11">
        <f t="shared" si="17"/>
        <v>124174</v>
      </c>
      <c r="I256" s="12">
        <f t="shared" si="19"/>
        <v>186347</v>
      </c>
      <c r="J256" s="13">
        <f t="shared" si="18"/>
        <v>62173</v>
      </c>
    </row>
    <row r="257" spans="1:10" x14ac:dyDescent="0.3">
      <c r="A257" s="9">
        <v>6053700</v>
      </c>
      <c r="B257" s="9" t="s">
        <v>37</v>
      </c>
      <c r="C257" s="9">
        <v>746.95</v>
      </c>
      <c r="D257" s="10">
        <v>135938</v>
      </c>
      <c r="E257" s="10">
        <f t="shared" si="15"/>
        <v>74695</v>
      </c>
      <c r="F257" s="10">
        <v>137170</v>
      </c>
      <c r="G257" s="10">
        <f t="shared" si="16"/>
        <v>63491</v>
      </c>
      <c r="H257" s="11">
        <f t="shared" si="17"/>
        <v>273108</v>
      </c>
      <c r="I257" s="12">
        <f t="shared" si="19"/>
        <v>275356</v>
      </c>
      <c r="J257" s="13">
        <f t="shared" si="18"/>
        <v>2248</v>
      </c>
    </row>
    <row r="258" spans="1:10" x14ac:dyDescent="0.3">
      <c r="A258" s="9">
        <v>6055700</v>
      </c>
      <c r="B258" s="9" t="s">
        <v>260</v>
      </c>
      <c r="C258" s="9">
        <v>1085.24</v>
      </c>
      <c r="D258" s="10">
        <v>165558</v>
      </c>
      <c r="E258" s="10">
        <f t="shared" si="15"/>
        <v>108524</v>
      </c>
      <c r="F258" s="10">
        <v>442006</v>
      </c>
      <c r="G258" s="10">
        <f t="shared" si="16"/>
        <v>92245</v>
      </c>
      <c r="H258" s="11">
        <f t="shared" si="17"/>
        <v>607564</v>
      </c>
      <c r="I258" s="12">
        <f t="shared" si="19"/>
        <v>642775</v>
      </c>
      <c r="J258" s="13">
        <f t="shared" si="18"/>
        <v>35211</v>
      </c>
    </row>
    <row r="259" spans="1:10" x14ac:dyDescent="0.3">
      <c r="A259" s="9">
        <v>6060700</v>
      </c>
      <c r="B259" s="9" t="s">
        <v>258</v>
      </c>
      <c r="C259" s="9">
        <v>328.02</v>
      </c>
      <c r="D259" s="10">
        <v>72640</v>
      </c>
      <c r="E259" s="10">
        <f t="shared" si="15"/>
        <v>32802</v>
      </c>
      <c r="F259" s="10">
        <v>169645</v>
      </c>
      <c r="G259" s="10">
        <f t="shared" si="16"/>
        <v>27882</v>
      </c>
      <c r="H259" s="11">
        <f t="shared" si="17"/>
        <v>242285</v>
      </c>
      <c r="I259" s="12">
        <f t="shared" si="19"/>
        <v>230329</v>
      </c>
      <c r="J259" s="13">
        <f t="shared" si="18"/>
        <v>-11956</v>
      </c>
    </row>
    <row r="260" spans="1:10" x14ac:dyDescent="0.3">
      <c r="A260" s="9">
        <v>6063700</v>
      </c>
      <c r="B260" s="9" t="s">
        <v>185</v>
      </c>
      <c r="C260" s="9">
        <v>76.14</v>
      </c>
      <c r="D260" s="10">
        <v>16008</v>
      </c>
      <c r="E260" s="10">
        <f t="shared" si="15"/>
        <v>7614</v>
      </c>
      <c r="F260" s="10">
        <v>50000</v>
      </c>
      <c r="G260" s="10">
        <f t="shared" si="16"/>
        <v>6472</v>
      </c>
      <c r="H260" s="11">
        <f t="shared" si="17"/>
        <v>66008</v>
      </c>
      <c r="I260" s="12">
        <f t="shared" si="19"/>
        <v>64086</v>
      </c>
      <c r="J260" s="13">
        <f t="shared" si="18"/>
        <v>-1922</v>
      </c>
    </row>
    <row r="261" spans="1:10" x14ac:dyDescent="0.3">
      <c r="A261" s="9">
        <v>6065700</v>
      </c>
      <c r="B261" s="9" t="s">
        <v>113</v>
      </c>
      <c r="C261" s="9">
        <v>581.62</v>
      </c>
      <c r="D261" s="10">
        <v>90123</v>
      </c>
      <c r="E261" s="10">
        <f t="shared" si="15"/>
        <v>58162</v>
      </c>
      <c r="F261" s="10">
        <v>0</v>
      </c>
      <c r="G261" s="10">
        <f t="shared" si="16"/>
        <v>49438</v>
      </c>
      <c r="H261" s="11">
        <f t="shared" si="17"/>
        <v>90123</v>
      </c>
      <c r="I261" s="12">
        <f t="shared" si="19"/>
        <v>107600</v>
      </c>
      <c r="J261" s="13">
        <f t="shared" si="18"/>
        <v>17477</v>
      </c>
    </row>
    <row r="262" spans="1:10" x14ac:dyDescent="0.3">
      <c r="A262" s="9">
        <v>6640700</v>
      </c>
      <c r="B262" s="9" t="s">
        <v>157</v>
      </c>
      <c r="C262" s="9">
        <v>161.59</v>
      </c>
      <c r="D262" s="10">
        <v>43732</v>
      </c>
      <c r="E262" s="10">
        <f t="shared" si="15"/>
        <v>16159</v>
      </c>
      <c r="F262" s="10">
        <v>117541</v>
      </c>
      <c r="G262" s="10">
        <f t="shared" si="16"/>
        <v>13735</v>
      </c>
      <c r="H262" s="11">
        <f t="shared" si="17"/>
        <v>161273</v>
      </c>
      <c r="I262" s="12">
        <f t="shared" si="19"/>
        <v>147435</v>
      </c>
      <c r="J262" s="13">
        <f t="shared" si="18"/>
        <v>-13838</v>
      </c>
    </row>
    <row r="263" spans="1:10" x14ac:dyDescent="0.3">
      <c r="A263" s="9">
        <v>6641700</v>
      </c>
      <c r="B263" s="9" t="s">
        <v>12</v>
      </c>
      <c r="C263" s="9">
        <v>90.36</v>
      </c>
      <c r="D263" s="10">
        <v>17505</v>
      </c>
      <c r="E263" s="10">
        <f t="shared" si="15"/>
        <v>9036</v>
      </c>
      <c r="F263" s="10">
        <v>0</v>
      </c>
      <c r="G263" s="10">
        <f t="shared" si="16"/>
        <v>7681</v>
      </c>
      <c r="H263" s="11">
        <f t="shared" si="17"/>
        <v>17505</v>
      </c>
      <c r="I263" s="12">
        <f t="shared" si="19"/>
        <v>16717</v>
      </c>
      <c r="J263" s="13">
        <f t="shared" si="18"/>
        <v>-788</v>
      </c>
    </row>
    <row r="264" spans="1:10" x14ac:dyDescent="0.3">
      <c r="A264" s="9">
        <v>7240700</v>
      </c>
      <c r="B264" s="9" t="s">
        <v>7</v>
      </c>
      <c r="C264" s="9">
        <v>1135.5899999999999</v>
      </c>
      <c r="D264" s="10">
        <v>220633</v>
      </c>
      <c r="E264" s="10">
        <f t="shared" si="15"/>
        <v>113558.99999999999</v>
      </c>
      <c r="F264" s="10">
        <v>263528</v>
      </c>
      <c r="G264" s="10">
        <f t="shared" si="16"/>
        <v>96525</v>
      </c>
      <c r="H264" s="11">
        <f t="shared" si="17"/>
        <v>484161</v>
      </c>
      <c r="I264" s="12">
        <f t="shared" si="19"/>
        <v>473612</v>
      </c>
      <c r="J264" s="13">
        <f t="shared" si="18"/>
        <v>-10549</v>
      </c>
    </row>
    <row r="265" spans="1:10" x14ac:dyDescent="0.3">
      <c r="A265" s="9"/>
      <c r="B265" s="9" t="s">
        <v>32</v>
      </c>
      <c r="C265" s="9">
        <v>250</v>
      </c>
      <c r="D265" s="10">
        <v>0</v>
      </c>
      <c r="E265" s="10">
        <v>25000</v>
      </c>
      <c r="F265" s="10">
        <v>0</v>
      </c>
      <c r="G265" s="10">
        <f t="shared" si="16"/>
        <v>21250</v>
      </c>
      <c r="H265" s="11">
        <f t="shared" si="17"/>
        <v>0</v>
      </c>
      <c r="I265" s="12">
        <f t="shared" si="19"/>
        <v>46250</v>
      </c>
      <c r="J265" s="13">
        <f t="shared" si="18"/>
        <v>46250</v>
      </c>
    </row>
    <row r="266" spans="1:10" x14ac:dyDescent="0.3">
      <c r="A266" s="9"/>
      <c r="B266" s="9" t="s">
        <v>96</v>
      </c>
      <c r="C266" s="9">
        <v>250</v>
      </c>
      <c r="D266" s="10">
        <v>0</v>
      </c>
      <c r="E266" s="10">
        <v>25000</v>
      </c>
      <c r="F266" s="10">
        <v>0</v>
      </c>
      <c r="G266" s="10">
        <f t="shared" ref="G266:G268" si="20">ROUND(C266*85,0)</f>
        <v>21250</v>
      </c>
      <c r="H266" s="11">
        <f t="shared" ref="H266:H268" si="21">D266+F266</f>
        <v>0</v>
      </c>
      <c r="I266" s="12">
        <f t="shared" si="19"/>
        <v>46250</v>
      </c>
      <c r="J266" s="13">
        <f t="shared" ref="J266:J268" si="22">I266-H266</f>
        <v>46250</v>
      </c>
    </row>
    <row r="267" spans="1:10" x14ac:dyDescent="0.3">
      <c r="A267" s="9"/>
      <c r="B267" s="9" t="s">
        <v>97</v>
      </c>
      <c r="C267" s="9">
        <v>300</v>
      </c>
      <c r="D267" s="10">
        <v>0</v>
      </c>
      <c r="E267" s="10">
        <v>30000</v>
      </c>
      <c r="F267" s="10">
        <v>0</v>
      </c>
      <c r="G267" s="10">
        <f t="shared" si="20"/>
        <v>25500</v>
      </c>
      <c r="H267" s="11">
        <f t="shared" si="21"/>
        <v>0</v>
      </c>
      <c r="I267" s="12">
        <f t="shared" ref="I267:I268" si="23">E267+F267+G267</f>
        <v>55500</v>
      </c>
      <c r="J267" s="13">
        <f t="shared" si="22"/>
        <v>55500</v>
      </c>
    </row>
    <row r="268" spans="1:10" x14ac:dyDescent="0.3">
      <c r="A268" s="9"/>
      <c r="B268" s="9" t="s">
        <v>156</v>
      </c>
      <c r="C268" s="9">
        <v>75</v>
      </c>
      <c r="D268" s="10">
        <v>0</v>
      </c>
      <c r="E268" s="10">
        <v>7500</v>
      </c>
      <c r="F268" s="10">
        <v>0</v>
      </c>
      <c r="G268" s="10">
        <f t="shared" si="20"/>
        <v>6375</v>
      </c>
      <c r="H268" s="11">
        <f t="shared" si="21"/>
        <v>0</v>
      </c>
      <c r="I268" s="12">
        <f t="shared" si="23"/>
        <v>13875</v>
      </c>
      <c r="J268" s="13">
        <f t="shared" si="22"/>
        <v>13875</v>
      </c>
    </row>
    <row r="269" spans="1:10" x14ac:dyDescent="0.3">
      <c r="A269" s="9"/>
      <c r="B269" s="9"/>
      <c r="C269" s="9"/>
      <c r="D269" s="10"/>
      <c r="E269" s="10"/>
      <c r="F269" s="10"/>
      <c r="G269" s="10"/>
      <c r="H269" s="11"/>
      <c r="I269" s="12"/>
      <c r="J269" s="9"/>
    </row>
    <row r="270" spans="1:10" x14ac:dyDescent="0.3">
      <c r="A270" s="9"/>
      <c r="B270" s="9"/>
      <c r="C270" s="9"/>
      <c r="D270" s="10">
        <f t="shared" ref="D270:I270" si="24">SUM(D7:D269)</f>
        <v>54970843</v>
      </c>
      <c r="E270" s="10">
        <f t="shared" si="24"/>
        <v>28187186</v>
      </c>
      <c r="F270" s="10">
        <f t="shared" si="24"/>
        <v>181497370</v>
      </c>
      <c r="G270" s="10">
        <f t="shared" si="24"/>
        <v>39204361</v>
      </c>
      <c r="H270" s="11">
        <f t="shared" si="24"/>
        <v>236468213</v>
      </c>
      <c r="I270" s="10">
        <f t="shared" si="24"/>
        <v>248888917</v>
      </c>
      <c r="J270" s="10">
        <f>SUM(J7:J269)</f>
        <v>12420704</v>
      </c>
    </row>
    <row r="271" spans="1:10" x14ac:dyDescent="0.3">
      <c r="D271" s="1"/>
      <c r="E271" s="1"/>
      <c r="F271" s="1"/>
      <c r="G271" s="1"/>
      <c r="H271" s="8"/>
      <c r="I271" s="1"/>
    </row>
    <row r="272" spans="1:10" x14ac:dyDescent="0.3">
      <c r="I272" s="5"/>
    </row>
  </sheetData>
  <sortState xmlns:xlrd2="http://schemas.microsoft.com/office/spreadsheetml/2017/richdata2" ref="A7:I268">
    <sortCondition ref="A7:A268"/>
  </sortState>
  <pageMargins left="0.7" right="0.7" top="0.75" bottom="0.75" header="0.3" footer="0.3"/>
  <pageSetup scale="71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82681-4469-4331-84ED-23404EE531B4}">
  <sheetPr>
    <pageSetUpPr fitToPage="1"/>
  </sheetPr>
  <dimension ref="A1:L275"/>
  <sheetViews>
    <sheetView tabSelected="1"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D2" sqref="D2"/>
    </sheetView>
  </sheetViews>
  <sheetFormatPr defaultRowHeight="14.4" x14ac:dyDescent="0.3"/>
  <cols>
    <col min="2" max="2" width="43.5546875" bestFit="1" customWidth="1"/>
    <col min="3" max="3" width="10.21875" bestFit="1" customWidth="1"/>
    <col min="4" max="4" width="13.88671875" bestFit="1" customWidth="1"/>
    <col min="5" max="6" width="14.88671875" bestFit="1" customWidth="1"/>
    <col min="7" max="7" width="13.88671875" bestFit="1" customWidth="1"/>
    <col min="8" max="8" width="14.88671875" bestFit="1" customWidth="1"/>
    <col min="9" max="9" width="14.5546875" bestFit="1" customWidth="1"/>
    <col min="10" max="10" width="19.44140625" bestFit="1" customWidth="1"/>
    <col min="11" max="12" width="11.21875" bestFit="1" customWidth="1"/>
  </cols>
  <sheetData>
    <row r="1" spans="1:10" ht="21" x14ac:dyDescent="0.4">
      <c r="A1" s="16" t="s">
        <v>290</v>
      </c>
    </row>
    <row r="2" spans="1:10" ht="21" x14ac:dyDescent="0.4">
      <c r="A2" s="16" t="s">
        <v>291</v>
      </c>
    </row>
    <row r="3" spans="1:10" ht="21" x14ac:dyDescent="0.4">
      <c r="A3" s="16" t="s">
        <v>292</v>
      </c>
    </row>
    <row r="4" spans="1:10" x14ac:dyDescent="0.3">
      <c r="B4" s="2"/>
    </row>
    <row r="5" spans="1:10" x14ac:dyDescent="0.3">
      <c r="C5" s="3" t="s">
        <v>293</v>
      </c>
      <c r="D5" s="3" t="s">
        <v>293</v>
      </c>
      <c r="E5" s="3" t="s">
        <v>293</v>
      </c>
      <c r="F5" s="3" t="s">
        <v>293</v>
      </c>
      <c r="G5" s="3" t="s">
        <v>297</v>
      </c>
      <c r="H5" s="3" t="s">
        <v>297</v>
      </c>
      <c r="I5" s="3" t="s">
        <v>297</v>
      </c>
      <c r="J5" s="4" t="s">
        <v>297</v>
      </c>
    </row>
    <row r="6" spans="1:10" s="2" customFormat="1" x14ac:dyDescent="0.3">
      <c r="C6" s="3" t="s">
        <v>299</v>
      </c>
      <c r="D6" s="3" t="s">
        <v>300</v>
      </c>
      <c r="E6" s="3" t="s">
        <v>294</v>
      </c>
      <c r="F6" s="3" t="s">
        <v>295</v>
      </c>
      <c r="G6" s="3" t="s">
        <v>298</v>
      </c>
      <c r="H6" s="3" t="s">
        <v>294</v>
      </c>
      <c r="I6" s="3" t="s">
        <v>301</v>
      </c>
      <c r="J6" s="4" t="s">
        <v>302</v>
      </c>
    </row>
    <row r="7" spans="1:10" s="2" customFormat="1" x14ac:dyDescent="0.3">
      <c r="C7" s="3" t="s">
        <v>5</v>
      </c>
      <c r="D7" s="6" t="s">
        <v>278</v>
      </c>
      <c r="E7" s="6" t="s">
        <v>283</v>
      </c>
      <c r="F7" s="3" t="s">
        <v>296</v>
      </c>
      <c r="G7" s="6" t="s">
        <v>275</v>
      </c>
      <c r="H7" s="6" t="s">
        <v>283</v>
      </c>
      <c r="I7" s="6" t="s">
        <v>276</v>
      </c>
      <c r="J7" s="4" t="s">
        <v>303</v>
      </c>
    </row>
    <row r="8" spans="1:10" x14ac:dyDescent="0.3">
      <c r="A8" s="9">
        <v>101</v>
      </c>
      <c r="B8" s="9" t="s">
        <v>75</v>
      </c>
      <c r="C8" s="10">
        <v>1076.02</v>
      </c>
      <c r="D8" s="10">
        <v>213090</v>
      </c>
      <c r="E8" s="10">
        <v>567358</v>
      </c>
      <c r="F8" s="11">
        <f t="shared" ref="F8:F71" si="0">D8+E8</f>
        <v>780448</v>
      </c>
      <c r="G8" s="10">
        <f>C8*100</f>
        <v>107602</v>
      </c>
      <c r="H8" s="10">
        <v>567358</v>
      </c>
      <c r="I8" s="10">
        <f t="shared" ref="I8:I71" si="1">ROUND(C8*85,0)</f>
        <v>91462</v>
      </c>
      <c r="J8" s="12">
        <f t="shared" ref="J8:J71" si="2">G8+H8+I8</f>
        <v>766422</v>
      </c>
    </row>
    <row r="9" spans="1:10" x14ac:dyDescent="0.3">
      <c r="A9" s="9">
        <v>104</v>
      </c>
      <c r="B9" s="9" t="s">
        <v>79</v>
      </c>
      <c r="C9" s="10">
        <v>1503.3</v>
      </c>
      <c r="D9" s="10">
        <v>287658</v>
      </c>
      <c r="E9" s="10">
        <v>772322</v>
      </c>
      <c r="F9" s="11">
        <f t="shared" si="0"/>
        <v>1059980</v>
      </c>
      <c r="G9" s="10">
        <f t="shared" ref="G9:G72" si="3">C9*100</f>
        <v>150330</v>
      </c>
      <c r="H9" s="10">
        <v>772322</v>
      </c>
      <c r="I9" s="10">
        <f t="shared" si="1"/>
        <v>127781</v>
      </c>
      <c r="J9" s="12">
        <f t="shared" si="2"/>
        <v>1050433</v>
      </c>
    </row>
    <row r="10" spans="1:10" x14ac:dyDescent="0.3">
      <c r="A10" s="9">
        <v>201</v>
      </c>
      <c r="B10" s="9" t="s">
        <v>186</v>
      </c>
      <c r="C10" s="10">
        <v>1385.09</v>
      </c>
      <c r="D10" s="10">
        <v>281492</v>
      </c>
      <c r="E10" s="10">
        <v>901292</v>
      </c>
      <c r="F10" s="11">
        <f t="shared" si="0"/>
        <v>1182784</v>
      </c>
      <c r="G10" s="10">
        <f t="shared" si="3"/>
        <v>138509</v>
      </c>
      <c r="H10" s="10">
        <v>901292</v>
      </c>
      <c r="I10" s="10">
        <f t="shared" si="1"/>
        <v>117733</v>
      </c>
      <c r="J10" s="12">
        <f t="shared" si="2"/>
        <v>1157534</v>
      </c>
    </row>
    <row r="11" spans="1:10" x14ac:dyDescent="0.3">
      <c r="A11" s="9">
        <v>203</v>
      </c>
      <c r="B11" s="9" t="s">
        <v>114</v>
      </c>
      <c r="C11" s="10">
        <v>1544.98</v>
      </c>
      <c r="D11" s="10">
        <v>285733</v>
      </c>
      <c r="E11" s="10">
        <v>1034081</v>
      </c>
      <c r="F11" s="11">
        <f t="shared" si="0"/>
        <v>1319814</v>
      </c>
      <c r="G11" s="10">
        <f t="shared" si="3"/>
        <v>154498</v>
      </c>
      <c r="H11" s="10">
        <v>1034081</v>
      </c>
      <c r="I11" s="10">
        <f t="shared" si="1"/>
        <v>131323</v>
      </c>
      <c r="J11" s="12">
        <f t="shared" si="2"/>
        <v>1319902</v>
      </c>
    </row>
    <row r="12" spans="1:10" x14ac:dyDescent="0.3">
      <c r="A12" s="9">
        <v>302</v>
      </c>
      <c r="B12" s="9" t="s">
        <v>98</v>
      </c>
      <c r="C12" s="10">
        <v>633.74</v>
      </c>
      <c r="D12" s="10">
        <v>133677</v>
      </c>
      <c r="E12" s="10">
        <v>414133</v>
      </c>
      <c r="F12" s="11">
        <f t="shared" si="0"/>
        <v>547810</v>
      </c>
      <c r="G12" s="10">
        <f t="shared" si="3"/>
        <v>63374</v>
      </c>
      <c r="H12" s="10">
        <v>414133</v>
      </c>
      <c r="I12" s="10">
        <f t="shared" si="1"/>
        <v>53868</v>
      </c>
      <c r="J12" s="12">
        <f t="shared" si="2"/>
        <v>531375</v>
      </c>
    </row>
    <row r="13" spans="1:10" x14ac:dyDescent="0.3">
      <c r="A13" s="9">
        <v>303</v>
      </c>
      <c r="B13" s="9" t="s">
        <v>42</v>
      </c>
      <c r="C13" s="10">
        <v>3622.88</v>
      </c>
      <c r="D13" s="10">
        <v>713643</v>
      </c>
      <c r="E13" s="10">
        <v>1520948</v>
      </c>
      <c r="F13" s="11">
        <f t="shared" si="0"/>
        <v>2234591</v>
      </c>
      <c r="G13" s="10">
        <f t="shared" si="3"/>
        <v>362288</v>
      </c>
      <c r="H13" s="10">
        <v>1520948</v>
      </c>
      <c r="I13" s="10">
        <f t="shared" si="1"/>
        <v>307945</v>
      </c>
      <c r="J13" s="12">
        <f t="shared" si="2"/>
        <v>2191181</v>
      </c>
    </row>
    <row r="14" spans="1:10" x14ac:dyDescent="0.3">
      <c r="A14" s="9">
        <v>304</v>
      </c>
      <c r="B14" s="9" t="s">
        <v>99</v>
      </c>
      <c r="C14" s="10">
        <v>425.40999999999997</v>
      </c>
      <c r="D14" s="10">
        <v>84051</v>
      </c>
      <c r="E14" s="10">
        <v>281855</v>
      </c>
      <c r="F14" s="11">
        <f t="shared" si="0"/>
        <v>365906</v>
      </c>
      <c r="G14" s="10">
        <f t="shared" si="3"/>
        <v>42541</v>
      </c>
      <c r="H14" s="10">
        <v>281855</v>
      </c>
      <c r="I14" s="10">
        <f t="shared" si="1"/>
        <v>36160</v>
      </c>
      <c r="J14" s="12">
        <f t="shared" si="2"/>
        <v>360556</v>
      </c>
    </row>
    <row r="15" spans="1:10" x14ac:dyDescent="0.3">
      <c r="A15" s="9">
        <v>401</v>
      </c>
      <c r="B15" s="9" t="s">
        <v>9</v>
      </c>
      <c r="C15" s="10">
        <v>19883.669999999998</v>
      </c>
      <c r="D15" s="10">
        <v>0</v>
      </c>
      <c r="E15" s="10">
        <v>3675355</v>
      </c>
      <c r="F15" s="11">
        <f t="shared" si="0"/>
        <v>3675355</v>
      </c>
      <c r="G15" s="10">
        <v>0</v>
      </c>
      <c r="H15" s="10">
        <v>3675355</v>
      </c>
      <c r="I15" s="10">
        <f t="shared" si="1"/>
        <v>1690112</v>
      </c>
      <c r="J15" s="12">
        <f t="shared" si="2"/>
        <v>5365467</v>
      </c>
    </row>
    <row r="16" spans="1:10" x14ac:dyDescent="0.3">
      <c r="A16" s="9">
        <v>402</v>
      </c>
      <c r="B16" s="9" t="s">
        <v>221</v>
      </c>
      <c r="C16" s="10">
        <v>546.47</v>
      </c>
      <c r="D16" s="10">
        <v>106334</v>
      </c>
      <c r="E16" s="10">
        <v>523494</v>
      </c>
      <c r="F16" s="11">
        <f t="shared" si="0"/>
        <v>629828</v>
      </c>
      <c r="G16" s="10">
        <f t="shared" si="3"/>
        <v>54647</v>
      </c>
      <c r="H16" s="10">
        <v>523494</v>
      </c>
      <c r="I16" s="10">
        <f t="shared" si="1"/>
        <v>46450</v>
      </c>
      <c r="J16" s="12">
        <f t="shared" si="2"/>
        <v>624591</v>
      </c>
    </row>
    <row r="17" spans="1:10" x14ac:dyDescent="0.3">
      <c r="A17" s="9">
        <v>403</v>
      </c>
      <c r="B17" s="9" t="s">
        <v>80</v>
      </c>
      <c r="C17" s="10">
        <v>1762.86</v>
      </c>
      <c r="D17" s="10">
        <v>309117</v>
      </c>
      <c r="E17" s="10">
        <v>1028434</v>
      </c>
      <c r="F17" s="11">
        <f t="shared" si="0"/>
        <v>1337551</v>
      </c>
      <c r="G17" s="10">
        <f t="shared" si="3"/>
        <v>176286</v>
      </c>
      <c r="H17" s="10">
        <v>1028434</v>
      </c>
      <c r="I17" s="10">
        <f t="shared" si="1"/>
        <v>149843</v>
      </c>
      <c r="J17" s="12">
        <f t="shared" si="2"/>
        <v>1354563</v>
      </c>
    </row>
    <row r="18" spans="1:10" x14ac:dyDescent="0.3">
      <c r="A18" s="9">
        <v>404</v>
      </c>
      <c r="B18" s="9" t="s">
        <v>27</v>
      </c>
      <c r="C18" s="10">
        <v>1940.46</v>
      </c>
      <c r="D18" s="10">
        <v>0</v>
      </c>
      <c r="E18" s="10">
        <v>489151</v>
      </c>
      <c r="F18" s="11">
        <f t="shared" si="0"/>
        <v>489151</v>
      </c>
      <c r="G18" s="10">
        <v>0</v>
      </c>
      <c r="H18" s="10">
        <v>489151</v>
      </c>
      <c r="I18" s="10">
        <f t="shared" si="1"/>
        <v>164939</v>
      </c>
      <c r="J18" s="12">
        <f t="shared" si="2"/>
        <v>654090</v>
      </c>
    </row>
    <row r="19" spans="1:10" x14ac:dyDescent="0.3">
      <c r="A19" s="9">
        <v>405</v>
      </c>
      <c r="B19" s="9" t="s">
        <v>62</v>
      </c>
      <c r="C19" s="10">
        <v>14847.97</v>
      </c>
      <c r="D19" s="10">
        <v>0</v>
      </c>
      <c r="E19" s="10">
        <v>2889086</v>
      </c>
      <c r="F19" s="11">
        <f t="shared" si="0"/>
        <v>2889086</v>
      </c>
      <c r="G19" s="10">
        <v>0</v>
      </c>
      <c r="H19" s="10">
        <v>2889086</v>
      </c>
      <c r="I19" s="10">
        <f t="shared" si="1"/>
        <v>1262077</v>
      </c>
      <c r="J19" s="12">
        <f t="shared" si="2"/>
        <v>4151163</v>
      </c>
    </row>
    <row r="20" spans="1:10" x14ac:dyDescent="0.3">
      <c r="A20" s="9">
        <v>406</v>
      </c>
      <c r="B20" s="9" t="s">
        <v>115</v>
      </c>
      <c r="C20" s="10">
        <v>4204.54</v>
      </c>
      <c r="D20" s="10">
        <v>791262</v>
      </c>
      <c r="E20" s="10">
        <v>1414961</v>
      </c>
      <c r="F20" s="11">
        <f t="shared" si="0"/>
        <v>2206223</v>
      </c>
      <c r="G20" s="10">
        <f t="shared" si="3"/>
        <v>420454</v>
      </c>
      <c r="H20" s="10">
        <v>1414961</v>
      </c>
      <c r="I20" s="10">
        <f t="shared" si="1"/>
        <v>357386</v>
      </c>
      <c r="J20" s="12">
        <f t="shared" si="2"/>
        <v>2192801</v>
      </c>
    </row>
    <row r="21" spans="1:10" x14ac:dyDescent="0.3">
      <c r="A21" s="9">
        <v>407</v>
      </c>
      <c r="B21" s="9" t="s">
        <v>14</v>
      </c>
      <c r="C21" s="10">
        <v>2632.75</v>
      </c>
      <c r="D21" s="10">
        <v>431616</v>
      </c>
      <c r="E21" s="10">
        <v>751592</v>
      </c>
      <c r="F21" s="11">
        <f t="shared" si="0"/>
        <v>1183208</v>
      </c>
      <c r="G21" s="10">
        <f t="shared" si="3"/>
        <v>263275</v>
      </c>
      <c r="H21" s="10">
        <v>751592</v>
      </c>
      <c r="I21" s="10">
        <f t="shared" si="1"/>
        <v>223784</v>
      </c>
      <c r="J21" s="12">
        <f t="shared" si="2"/>
        <v>1238651</v>
      </c>
    </row>
    <row r="22" spans="1:10" x14ac:dyDescent="0.3">
      <c r="A22" s="9">
        <v>501</v>
      </c>
      <c r="B22" s="9" t="s">
        <v>128</v>
      </c>
      <c r="C22" s="10">
        <v>350.71</v>
      </c>
      <c r="D22" s="10">
        <v>83683</v>
      </c>
      <c r="E22" s="10">
        <v>319512</v>
      </c>
      <c r="F22" s="11">
        <f t="shared" si="0"/>
        <v>403195</v>
      </c>
      <c r="G22" s="10">
        <f t="shared" si="3"/>
        <v>35071</v>
      </c>
      <c r="H22" s="10">
        <v>319512</v>
      </c>
      <c r="I22" s="10">
        <f t="shared" si="1"/>
        <v>29810</v>
      </c>
      <c r="J22" s="12">
        <f t="shared" si="2"/>
        <v>384393</v>
      </c>
    </row>
    <row r="23" spans="1:10" x14ac:dyDescent="0.3">
      <c r="A23" s="9">
        <v>502</v>
      </c>
      <c r="B23" s="9" t="s">
        <v>70</v>
      </c>
      <c r="C23" s="10">
        <v>901.7</v>
      </c>
      <c r="D23" s="10">
        <v>195576</v>
      </c>
      <c r="E23" s="10">
        <v>514079</v>
      </c>
      <c r="F23" s="11">
        <f t="shared" si="0"/>
        <v>709655</v>
      </c>
      <c r="G23" s="10">
        <f t="shared" si="3"/>
        <v>90170</v>
      </c>
      <c r="H23" s="10">
        <v>514079</v>
      </c>
      <c r="I23" s="10">
        <f t="shared" si="1"/>
        <v>76645</v>
      </c>
      <c r="J23" s="12">
        <f t="shared" si="2"/>
        <v>680894</v>
      </c>
    </row>
    <row r="24" spans="1:10" x14ac:dyDescent="0.3">
      <c r="A24" s="9">
        <v>503</v>
      </c>
      <c r="B24" s="9" t="s">
        <v>71</v>
      </c>
      <c r="C24" s="10">
        <v>2667.6000000000004</v>
      </c>
      <c r="D24" s="10">
        <v>512137</v>
      </c>
      <c r="E24" s="10">
        <v>1252778</v>
      </c>
      <c r="F24" s="11">
        <f t="shared" si="0"/>
        <v>1764915</v>
      </c>
      <c r="G24" s="10">
        <f t="shared" si="3"/>
        <v>266760.00000000006</v>
      </c>
      <c r="H24" s="10">
        <v>1252778</v>
      </c>
      <c r="I24" s="10">
        <f t="shared" si="1"/>
        <v>226746</v>
      </c>
      <c r="J24" s="12">
        <f t="shared" si="2"/>
        <v>1746284</v>
      </c>
    </row>
    <row r="25" spans="1:10" x14ac:dyDescent="0.3">
      <c r="A25" s="9">
        <v>504</v>
      </c>
      <c r="B25" s="9" t="s">
        <v>198</v>
      </c>
      <c r="C25" s="10">
        <v>387.9</v>
      </c>
      <c r="D25" s="10">
        <v>71515</v>
      </c>
      <c r="E25" s="10">
        <v>268713</v>
      </c>
      <c r="F25" s="11">
        <f t="shared" si="0"/>
        <v>340228</v>
      </c>
      <c r="G25" s="10">
        <f t="shared" si="3"/>
        <v>38790</v>
      </c>
      <c r="H25" s="10">
        <v>268713</v>
      </c>
      <c r="I25" s="10">
        <f t="shared" si="1"/>
        <v>32972</v>
      </c>
      <c r="J25" s="12">
        <f t="shared" si="2"/>
        <v>340475</v>
      </c>
    </row>
    <row r="26" spans="1:10" x14ac:dyDescent="0.3">
      <c r="A26" s="9">
        <v>505</v>
      </c>
      <c r="B26" s="9" t="s">
        <v>47</v>
      </c>
      <c r="C26" s="10">
        <v>756.09</v>
      </c>
      <c r="D26" s="10">
        <v>153515</v>
      </c>
      <c r="E26" s="10">
        <v>536507</v>
      </c>
      <c r="F26" s="11">
        <f t="shared" si="0"/>
        <v>690022</v>
      </c>
      <c r="G26" s="10">
        <f t="shared" si="3"/>
        <v>75609</v>
      </c>
      <c r="H26" s="10">
        <v>536507</v>
      </c>
      <c r="I26" s="10">
        <f t="shared" si="1"/>
        <v>64268</v>
      </c>
      <c r="J26" s="12">
        <f t="shared" si="2"/>
        <v>676384</v>
      </c>
    </row>
    <row r="27" spans="1:10" x14ac:dyDescent="0.3">
      <c r="A27" s="9">
        <v>506</v>
      </c>
      <c r="B27" s="9" t="s">
        <v>222</v>
      </c>
      <c r="C27" s="10">
        <v>347.58</v>
      </c>
      <c r="D27" s="10">
        <v>66593</v>
      </c>
      <c r="E27" s="10">
        <v>271461</v>
      </c>
      <c r="F27" s="11">
        <f t="shared" si="0"/>
        <v>338054</v>
      </c>
      <c r="G27" s="10">
        <f t="shared" si="3"/>
        <v>34758</v>
      </c>
      <c r="H27" s="10">
        <v>271461</v>
      </c>
      <c r="I27" s="10">
        <f t="shared" si="1"/>
        <v>29544</v>
      </c>
      <c r="J27" s="12">
        <f t="shared" si="2"/>
        <v>335763</v>
      </c>
    </row>
    <row r="28" spans="1:10" x14ac:dyDescent="0.3">
      <c r="A28" s="9">
        <v>601</v>
      </c>
      <c r="B28" s="9" t="s">
        <v>256</v>
      </c>
      <c r="C28" s="10">
        <v>366.71999999999997</v>
      </c>
      <c r="D28" s="10">
        <v>73761</v>
      </c>
      <c r="E28" s="10">
        <v>336749</v>
      </c>
      <c r="F28" s="11">
        <f t="shared" si="0"/>
        <v>410510</v>
      </c>
      <c r="G28" s="10">
        <f t="shared" si="3"/>
        <v>36672</v>
      </c>
      <c r="H28" s="10">
        <v>336749</v>
      </c>
      <c r="I28" s="10">
        <f t="shared" si="1"/>
        <v>31171</v>
      </c>
      <c r="J28" s="12">
        <f t="shared" si="2"/>
        <v>404592</v>
      </c>
    </row>
    <row r="29" spans="1:10" x14ac:dyDescent="0.3">
      <c r="A29" s="9">
        <v>602</v>
      </c>
      <c r="B29" s="9" t="s">
        <v>129</v>
      </c>
      <c r="C29" s="10">
        <v>1376.22</v>
      </c>
      <c r="D29" s="10">
        <v>267603</v>
      </c>
      <c r="E29" s="10">
        <v>947337</v>
      </c>
      <c r="F29" s="11">
        <f t="shared" si="0"/>
        <v>1214940</v>
      </c>
      <c r="G29" s="10">
        <f t="shared" si="3"/>
        <v>137622</v>
      </c>
      <c r="H29" s="10">
        <v>947337</v>
      </c>
      <c r="I29" s="10">
        <f t="shared" si="1"/>
        <v>116979</v>
      </c>
      <c r="J29" s="12">
        <f t="shared" si="2"/>
        <v>1201938</v>
      </c>
    </row>
    <row r="30" spans="1:10" x14ac:dyDescent="0.3">
      <c r="A30" s="9">
        <v>701</v>
      </c>
      <c r="B30" s="9" t="s">
        <v>187</v>
      </c>
      <c r="C30" s="10">
        <v>480.73</v>
      </c>
      <c r="D30" s="10">
        <v>94861</v>
      </c>
      <c r="E30" s="10">
        <v>274330</v>
      </c>
      <c r="F30" s="11">
        <f t="shared" si="0"/>
        <v>369191</v>
      </c>
      <c r="G30" s="10">
        <f t="shared" si="3"/>
        <v>48073</v>
      </c>
      <c r="H30" s="10">
        <v>274330</v>
      </c>
      <c r="I30" s="10">
        <f t="shared" si="1"/>
        <v>40862</v>
      </c>
      <c r="J30" s="12">
        <f t="shared" si="2"/>
        <v>363265</v>
      </c>
    </row>
    <row r="31" spans="1:10" x14ac:dyDescent="0.3">
      <c r="A31" s="9">
        <v>801</v>
      </c>
      <c r="B31" s="9" t="s">
        <v>158</v>
      </c>
      <c r="C31" s="10">
        <v>1690.29</v>
      </c>
      <c r="D31" s="10">
        <v>334341</v>
      </c>
      <c r="E31" s="10">
        <v>981422</v>
      </c>
      <c r="F31" s="11">
        <f t="shared" si="0"/>
        <v>1315763</v>
      </c>
      <c r="G31" s="10">
        <f t="shared" si="3"/>
        <v>169029</v>
      </c>
      <c r="H31" s="10">
        <v>981422</v>
      </c>
      <c r="I31" s="10">
        <f t="shared" si="1"/>
        <v>143675</v>
      </c>
      <c r="J31" s="12">
        <f t="shared" si="2"/>
        <v>1294126</v>
      </c>
    </row>
    <row r="32" spans="1:10" x14ac:dyDescent="0.3">
      <c r="A32" s="9">
        <v>802</v>
      </c>
      <c r="B32" s="9" t="s">
        <v>72</v>
      </c>
      <c r="C32" s="10">
        <v>585.64</v>
      </c>
      <c r="D32" s="10">
        <v>116539</v>
      </c>
      <c r="E32" s="10">
        <v>313661</v>
      </c>
      <c r="F32" s="11">
        <f t="shared" si="0"/>
        <v>430200</v>
      </c>
      <c r="G32" s="10">
        <f t="shared" si="3"/>
        <v>58564</v>
      </c>
      <c r="H32" s="10">
        <v>313661</v>
      </c>
      <c r="I32" s="10">
        <f t="shared" si="1"/>
        <v>49779</v>
      </c>
      <c r="J32" s="12">
        <f t="shared" si="2"/>
        <v>422004</v>
      </c>
    </row>
    <row r="33" spans="1:10" x14ac:dyDescent="0.3">
      <c r="A33" s="9">
        <v>803</v>
      </c>
      <c r="B33" s="9" t="s">
        <v>239</v>
      </c>
      <c r="C33" s="10">
        <v>1346.79</v>
      </c>
      <c r="D33" s="10">
        <v>259932</v>
      </c>
      <c r="E33" s="10">
        <v>963332</v>
      </c>
      <c r="F33" s="11">
        <f t="shared" si="0"/>
        <v>1223264</v>
      </c>
      <c r="G33" s="10">
        <f t="shared" si="3"/>
        <v>134679</v>
      </c>
      <c r="H33" s="10">
        <v>963332</v>
      </c>
      <c r="I33" s="10">
        <f t="shared" si="1"/>
        <v>114477</v>
      </c>
      <c r="J33" s="12">
        <f t="shared" si="2"/>
        <v>1212488</v>
      </c>
    </row>
    <row r="34" spans="1:10" x14ac:dyDescent="0.3">
      <c r="A34" s="9">
        <v>901</v>
      </c>
      <c r="B34" s="9" t="s">
        <v>259</v>
      </c>
      <c r="C34" s="10">
        <v>279.14999999999998</v>
      </c>
      <c r="D34" s="10">
        <v>60430</v>
      </c>
      <c r="E34" s="10">
        <v>315712</v>
      </c>
      <c r="F34" s="11">
        <f t="shared" si="0"/>
        <v>376142</v>
      </c>
      <c r="G34" s="10">
        <f t="shared" si="3"/>
        <v>27914.999999999996</v>
      </c>
      <c r="H34" s="10">
        <v>315712</v>
      </c>
      <c r="I34" s="10">
        <f t="shared" si="1"/>
        <v>23728</v>
      </c>
      <c r="J34" s="12">
        <f t="shared" si="2"/>
        <v>367355</v>
      </c>
    </row>
    <row r="35" spans="1:10" x14ac:dyDescent="0.3">
      <c r="A35" s="9">
        <v>903</v>
      </c>
      <c r="B35" s="9" t="s">
        <v>235</v>
      </c>
      <c r="C35" s="10">
        <v>734.65</v>
      </c>
      <c r="D35" s="10">
        <v>160377</v>
      </c>
      <c r="E35" s="10">
        <v>520288</v>
      </c>
      <c r="F35" s="11">
        <f t="shared" si="0"/>
        <v>680665</v>
      </c>
      <c r="G35" s="10">
        <f t="shared" si="3"/>
        <v>73465</v>
      </c>
      <c r="H35" s="10">
        <v>520288</v>
      </c>
      <c r="I35" s="10">
        <f t="shared" si="1"/>
        <v>62445</v>
      </c>
      <c r="J35" s="12">
        <f t="shared" si="2"/>
        <v>656198</v>
      </c>
    </row>
    <row r="36" spans="1:10" x14ac:dyDescent="0.3">
      <c r="A36" s="9">
        <v>1002</v>
      </c>
      <c r="B36" s="9" t="s">
        <v>89</v>
      </c>
      <c r="C36" s="10">
        <v>1707.45</v>
      </c>
      <c r="D36" s="10">
        <v>332876</v>
      </c>
      <c r="E36" s="10">
        <v>933145</v>
      </c>
      <c r="F36" s="11">
        <f t="shared" si="0"/>
        <v>1266021</v>
      </c>
      <c r="G36" s="10">
        <f t="shared" si="3"/>
        <v>170745</v>
      </c>
      <c r="H36" s="10">
        <v>933145</v>
      </c>
      <c r="I36" s="10">
        <f t="shared" si="1"/>
        <v>145133</v>
      </c>
      <c r="J36" s="12">
        <f t="shared" si="2"/>
        <v>1249023</v>
      </c>
    </row>
    <row r="37" spans="1:10" x14ac:dyDescent="0.3">
      <c r="A37" s="9">
        <v>1003</v>
      </c>
      <c r="B37" s="9" t="s">
        <v>223</v>
      </c>
      <c r="C37" s="10">
        <v>551.75</v>
      </c>
      <c r="D37" s="10">
        <v>115392</v>
      </c>
      <c r="E37" s="10">
        <v>484743</v>
      </c>
      <c r="F37" s="11">
        <f t="shared" si="0"/>
        <v>600135</v>
      </c>
      <c r="G37" s="10">
        <f t="shared" si="3"/>
        <v>55175</v>
      </c>
      <c r="H37" s="10">
        <v>484743</v>
      </c>
      <c r="I37" s="10">
        <f t="shared" si="1"/>
        <v>46899</v>
      </c>
      <c r="J37" s="12">
        <f t="shared" si="2"/>
        <v>586817</v>
      </c>
    </row>
    <row r="38" spans="1:10" x14ac:dyDescent="0.3">
      <c r="A38" s="9">
        <v>1101</v>
      </c>
      <c r="B38" s="9" t="s">
        <v>214</v>
      </c>
      <c r="C38" s="10">
        <v>740.18999999999994</v>
      </c>
      <c r="D38" s="10">
        <v>152566</v>
      </c>
      <c r="E38" s="10">
        <v>450795</v>
      </c>
      <c r="F38" s="11">
        <f t="shared" si="0"/>
        <v>603361</v>
      </c>
      <c r="G38" s="10">
        <f t="shared" si="3"/>
        <v>74019</v>
      </c>
      <c r="H38" s="10">
        <v>450795</v>
      </c>
      <c r="I38" s="10">
        <f t="shared" si="1"/>
        <v>62916</v>
      </c>
      <c r="J38" s="12">
        <f t="shared" si="2"/>
        <v>587730</v>
      </c>
    </row>
    <row r="39" spans="1:10" x14ac:dyDescent="0.3">
      <c r="A39" s="9">
        <v>1104</v>
      </c>
      <c r="B39" s="9" t="s">
        <v>188</v>
      </c>
      <c r="C39" s="10">
        <v>691.51</v>
      </c>
      <c r="D39" s="10">
        <v>144413</v>
      </c>
      <c r="E39" s="10">
        <v>637243</v>
      </c>
      <c r="F39" s="11">
        <f t="shared" si="0"/>
        <v>781656</v>
      </c>
      <c r="G39" s="10">
        <f t="shared" si="3"/>
        <v>69151</v>
      </c>
      <c r="H39" s="10">
        <v>637243</v>
      </c>
      <c r="I39" s="10">
        <f t="shared" si="1"/>
        <v>58778</v>
      </c>
      <c r="J39" s="12">
        <f t="shared" si="2"/>
        <v>765172</v>
      </c>
    </row>
    <row r="40" spans="1:10" x14ac:dyDescent="0.3">
      <c r="A40" s="9">
        <v>1106</v>
      </c>
      <c r="B40" s="9" t="s">
        <v>208</v>
      </c>
      <c r="C40" s="10">
        <v>547.5</v>
      </c>
      <c r="D40" s="10">
        <v>104177</v>
      </c>
      <c r="E40" s="10">
        <v>355795</v>
      </c>
      <c r="F40" s="11">
        <f t="shared" si="0"/>
        <v>459972</v>
      </c>
      <c r="G40" s="10">
        <f t="shared" si="3"/>
        <v>54750</v>
      </c>
      <c r="H40" s="10">
        <v>355795</v>
      </c>
      <c r="I40" s="10">
        <f t="shared" si="1"/>
        <v>46538</v>
      </c>
      <c r="J40" s="12">
        <f t="shared" si="2"/>
        <v>457083</v>
      </c>
    </row>
    <row r="41" spans="1:10" x14ac:dyDescent="0.3">
      <c r="A41" s="9">
        <v>1201</v>
      </c>
      <c r="B41" s="9" t="s">
        <v>116</v>
      </c>
      <c r="C41" s="10">
        <v>354.7</v>
      </c>
      <c r="D41" s="10">
        <v>69974</v>
      </c>
      <c r="E41" s="10">
        <v>230378</v>
      </c>
      <c r="F41" s="11">
        <f t="shared" si="0"/>
        <v>300352</v>
      </c>
      <c r="G41" s="10">
        <f t="shared" si="3"/>
        <v>35470</v>
      </c>
      <c r="H41" s="10">
        <v>230378</v>
      </c>
      <c r="I41" s="10">
        <f t="shared" si="1"/>
        <v>30150</v>
      </c>
      <c r="J41" s="12">
        <f t="shared" si="2"/>
        <v>295998</v>
      </c>
    </row>
    <row r="42" spans="1:10" x14ac:dyDescent="0.3">
      <c r="A42" s="9">
        <v>1202</v>
      </c>
      <c r="B42" s="9" t="s">
        <v>58</v>
      </c>
      <c r="C42" s="10">
        <v>1480.48</v>
      </c>
      <c r="D42" s="10">
        <v>284262</v>
      </c>
      <c r="E42" s="10">
        <v>650588</v>
      </c>
      <c r="F42" s="11">
        <f t="shared" si="0"/>
        <v>934850</v>
      </c>
      <c r="G42" s="10">
        <f t="shared" si="3"/>
        <v>148048</v>
      </c>
      <c r="H42" s="10">
        <v>650588</v>
      </c>
      <c r="I42" s="10">
        <f t="shared" si="1"/>
        <v>125841</v>
      </c>
      <c r="J42" s="12">
        <f t="shared" si="2"/>
        <v>924477</v>
      </c>
    </row>
    <row r="43" spans="1:10" x14ac:dyDescent="0.3">
      <c r="A43" s="9">
        <v>1203</v>
      </c>
      <c r="B43" s="9" t="s">
        <v>55</v>
      </c>
      <c r="C43" s="10">
        <v>876.14</v>
      </c>
      <c r="D43" s="10">
        <v>160389</v>
      </c>
      <c r="E43" s="10">
        <v>416490</v>
      </c>
      <c r="F43" s="11">
        <f t="shared" si="0"/>
        <v>576879</v>
      </c>
      <c r="G43" s="10">
        <f t="shared" si="3"/>
        <v>87614</v>
      </c>
      <c r="H43" s="10">
        <v>416490</v>
      </c>
      <c r="I43" s="10">
        <f t="shared" si="1"/>
        <v>74472</v>
      </c>
      <c r="J43" s="12">
        <f t="shared" si="2"/>
        <v>578576</v>
      </c>
    </row>
    <row r="44" spans="1:10" x14ac:dyDescent="0.3">
      <c r="A44" s="9">
        <v>1204</v>
      </c>
      <c r="B44" s="9" t="s">
        <v>130</v>
      </c>
      <c r="C44" s="10">
        <v>434.77</v>
      </c>
      <c r="D44" s="10">
        <v>86467</v>
      </c>
      <c r="E44" s="10">
        <v>281744</v>
      </c>
      <c r="F44" s="11">
        <f t="shared" si="0"/>
        <v>368211</v>
      </c>
      <c r="G44" s="10">
        <f t="shared" si="3"/>
        <v>43477</v>
      </c>
      <c r="H44" s="10">
        <v>281744</v>
      </c>
      <c r="I44" s="10">
        <f t="shared" si="1"/>
        <v>36955</v>
      </c>
      <c r="J44" s="12">
        <f t="shared" si="2"/>
        <v>362176</v>
      </c>
    </row>
    <row r="45" spans="1:10" x14ac:dyDescent="0.3">
      <c r="A45" s="9">
        <v>1304</v>
      </c>
      <c r="B45" s="9" t="s">
        <v>59</v>
      </c>
      <c r="C45" s="10">
        <v>541.4</v>
      </c>
      <c r="D45" s="10">
        <v>106577</v>
      </c>
      <c r="E45" s="10">
        <v>307955</v>
      </c>
      <c r="F45" s="11">
        <f t="shared" si="0"/>
        <v>414532</v>
      </c>
      <c r="G45" s="10">
        <f t="shared" si="3"/>
        <v>54140</v>
      </c>
      <c r="H45" s="10">
        <v>307955</v>
      </c>
      <c r="I45" s="10">
        <f t="shared" si="1"/>
        <v>46019</v>
      </c>
      <c r="J45" s="12">
        <f t="shared" si="2"/>
        <v>408114</v>
      </c>
    </row>
    <row r="46" spans="1:10" x14ac:dyDescent="0.3">
      <c r="A46" s="9">
        <v>1305</v>
      </c>
      <c r="B46" s="9" t="s">
        <v>103</v>
      </c>
      <c r="C46" s="10">
        <v>653.25</v>
      </c>
      <c r="D46" s="10">
        <v>129735</v>
      </c>
      <c r="E46" s="10">
        <v>388742</v>
      </c>
      <c r="F46" s="11">
        <f t="shared" si="0"/>
        <v>518477</v>
      </c>
      <c r="G46" s="10">
        <f t="shared" si="3"/>
        <v>65325</v>
      </c>
      <c r="H46" s="10">
        <v>388742</v>
      </c>
      <c r="I46" s="10">
        <f t="shared" si="1"/>
        <v>55526</v>
      </c>
      <c r="J46" s="12">
        <f t="shared" si="2"/>
        <v>509593</v>
      </c>
    </row>
    <row r="47" spans="1:10" x14ac:dyDescent="0.3">
      <c r="A47" s="9">
        <v>1402</v>
      </c>
      <c r="B47" s="9" t="s">
        <v>172</v>
      </c>
      <c r="C47" s="10">
        <v>2266.5100000000002</v>
      </c>
      <c r="D47" s="10">
        <v>477613</v>
      </c>
      <c r="E47" s="10">
        <v>1577344</v>
      </c>
      <c r="F47" s="11">
        <f t="shared" si="0"/>
        <v>2054957</v>
      </c>
      <c r="G47" s="10">
        <f t="shared" si="3"/>
        <v>226651.00000000003</v>
      </c>
      <c r="H47" s="10">
        <v>1577344</v>
      </c>
      <c r="I47" s="10">
        <f t="shared" si="1"/>
        <v>192653</v>
      </c>
      <c r="J47" s="12">
        <f t="shared" si="2"/>
        <v>1996648</v>
      </c>
    </row>
    <row r="48" spans="1:10" x14ac:dyDescent="0.3">
      <c r="A48" s="9">
        <v>1408</v>
      </c>
      <c r="B48" s="9" t="s">
        <v>28</v>
      </c>
      <c r="C48" s="10">
        <v>1231.22</v>
      </c>
      <c r="D48" s="10">
        <v>226882</v>
      </c>
      <c r="E48" s="10">
        <v>572651</v>
      </c>
      <c r="F48" s="11">
        <f t="shared" si="0"/>
        <v>799533</v>
      </c>
      <c r="G48" s="10">
        <f t="shared" si="3"/>
        <v>123122</v>
      </c>
      <c r="H48" s="10">
        <v>572651</v>
      </c>
      <c r="I48" s="10">
        <f t="shared" si="1"/>
        <v>104654</v>
      </c>
      <c r="J48" s="12">
        <f t="shared" si="2"/>
        <v>800427</v>
      </c>
    </row>
    <row r="49" spans="1:10" x14ac:dyDescent="0.3">
      <c r="A49" s="9">
        <v>1503</v>
      </c>
      <c r="B49" s="9" t="s">
        <v>63</v>
      </c>
      <c r="C49" s="10">
        <v>471.45</v>
      </c>
      <c r="D49" s="10">
        <v>89479</v>
      </c>
      <c r="E49" s="10">
        <v>386117</v>
      </c>
      <c r="F49" s="11">
        <f t="shared" si="0"/>
        <v>475596</v>
      </c>
      <c r="G49" s="10">
        <f t="shared" si="3"/>
        <v>47145</v>
      </c>
      <c r="H49" s="10">
        <v>386117</v>
      </c>
      <c r="I49" s="10">
        <f t="shared" si="1"/>
        <v>40073</v>
      </c>
      <c r="J49" s="12">
        <f t="shared" si="2"/>
        <v>473335</v>
      </c>
    </row>
    <row r="50" spans="1:10" x14ac:dyDescent="0.3">
      <c r="A50" s="9">
        <v>1505</v>
      </c>
      <c r="B50" s="9" t="s">
        <v>73</v>
      </c>
      <c r="C50" s="10">
        <v>425.51</v>
      </c>
      <c r="D50" s="10">
        <v>81258</v>
      </c>
      <c r="E50" s="10">
        <v>386088</v>
      </c>
      <c r="F50" s="11">
        <f t="shared" si="0"/>
        <v>467346</v>
      </c>
      <c r="G50" s="10">
        <f t="shared" si="3"/>
        <v>42551</v>
      </c>
      <c r="H50" s="10">
        <v>386088</v>
      </c>
      <c r="I50" s="10">
        <f t="shared" si="1"/>
        <v>36168</v>
      </c>
      <c r="J50" s="12">
        <f t="shared" si="2"/>
        <v>464807</v>
      </c>
    </row>
    <row r="51" spans="1:10" x14ac:dyDescent="0.3">
      <c r="A51" s="9">
        <v>1507</v>
      </c>
      <c r="B51" s="9" t="s">
        <v>104</v>
      </c>
      <c r="C51" s="10">
        <v>2049.88</v>
      </c>
      <c r="D51" s="10">
        <v>420936</v>
      </c>
      <c r="E51" s="10">
        <v>911403</v>
      </c>
      <c r="F51" s="11">
        <f t="shared" si="0"/>
        <v>1332339</v>
      </c>
      <c r="G51" s="10">
        <f t="shared" si="3"/>
        <v>204988</v>
      </c>
      <c r="H51" s="10">
        <v>911403</v>
      </c>
      <c r="I51" s="10">
        <f t="shared" si="1"/>
        <v>174240</v>
      </c>
      <c r="J51" s="12">
        <f t="shared" si="2"/>
        <v>1290631</v>
      </c>
    </row>
    <row r="52" spans="1:10" x14ac:dyDescent="0.3">
      <c r="A52" s="9">
        <v>1601</v>
      </c>
      <c r="B52" s="9" t="s">
        <v>76</v>
      </c>
      <c r="C52" s="10">
        <v>542.09</v>
      </c>
      <c r="D52" s="10">
        <v>104949</v>
      </c>
      <c r="E52" s="10">
        <v>362942</v>
      </c>
      <c r="F52" s="11">
        <f t="shared" si="0"/>
        <v>467891</v>
      </c>
      <c r="G52" s="10">
        <f t="shared" si="3"/>
        <v>54209</v>
      </c>
      <c r="H52" s="10">
        <v>362942</v>
      </c>
      <c r="I52" s="10">
        <f t="shared" si="1"/>
        <v>46078</v>
      </c>
      <c r="J52" s="12">
        <f t="shared" si="2"/>
        <v>463229</v>
      </c>
    </row>
    <row r="53" spans="1:10" x14ac:dyDescent="0.3">
      <c r="A53" s="9">
        <v>1602</v>
      </c>
      <c r="B53" s="9" t="s">
        <v>56</v>
      </c>
      <c r="C53" s="10">
        <v>1710.66</v>
      </c>
      <c r="D53" s="10">
        <v>320396</v>
      </c>
      <c r="E53" s="10">
        <v>884653</v>
      </c>
      <c r="F53" s="11">
        <f t="shared" si="0"/>
        <v>1205049</v>
      </c>
      <c r="G53" s="10">
        <f t="shared" si="3"/>
        <v>171066</v>
      </c>
      <c r="H53" s="10">
        <v>884653</v>
      </c>
      <c r="I53" s="10">
        <f t="shared" si="1"/>
        <v>145406</v>
      </c>
      <c r="J53" s="12">
        <f t="shared" si="2"/>
        <v>1201125</v>
      </c>
    </row>
    <row r="54" spans="1:10" x14ac:dyDescent="0.3">
      <c r="A54" s="9">
        <v>1603</v>
      </c>
      <c r="B54" s="9" t="s">
        <v>17</v>
      </c>
      <c r="C54" s="10">
        <v>3010.4900000000002</v>
      </c>
      <c r="D54" s="10">
        <v>517060</v>
      </c>
      <c r="E54" s="10">
        <v>996692</v>
      </c>
      <c r="F54" s="11">
        <f t="shared" si="0"/>
        <v>1513752</v>
      </c>
      <c r="G54" s="10">
        <f t="shared" si="3"/>
        <v>301049</v>
      </c>
      <c r="H54" s="10">
        <v>996692</v>
      </c>
      <c r="I54" s="10">
        <f t="shared" si="1"/>
        <v>255892</v>
      </c>
      <c r="J54" s="12">
        <f t="shared" si="2"/>
        <v>1553633</v>
      </c>
    </row>
    <row r="55" spans="1:10" x14ac:dyDescent="0.3">
      <c r="A55" s="9">
        <v>1605</v>
      </c>
      <c r="B55" s="9" t="s">
        <v>100</v>
      </c>
      <c r="C55" s="10">
        <v>661.25</v>
      </c>
      <c r="D55" s="10">
        <v>128945</v>
      </c>
      <c r="E55" s="10">
        <v>488235</v>
      </c>
      <c r="F55" s="11">
        <f t="shared" si="0"/>
        <v>617180</v>
      </c>
      <c r="G55" s="10">
        <f t="shared" si="3"/>
        <v>66125</v>
      </c>
      <c r="H55" s="10">
        <v>488235</v>
      </c>
      <c r="I55" s="10">
        <f t="shared" si="1"/>
        <v>56206</v>
      </c>
      <c r="J55" s="12">
        <f t="shared" si="2"/>
        <v>610566</v>
      </c>
    </row>
    <row r="56" spans="1:10" x14ac:dyDescent="0.3">
      <c r="A56" s="9">
        <v>1608</v>
      </c>
      <c r="B56" s="9" t="s">
        <v>173</v>
      </c>
      <c r="C56" s="10">
        <v>6252.04</v>
      </c>
      <c r="D56" s="10">
        <v>0</v>
      </c>
      <c r="E56" s="10">
        <v>1338677</v>
      </c>
      <c r="F56" s="11">
        <f t="shared" si="0"/>
        <v>1338677</v>
      </c>
      <c r="G56" s="10">
        <v>0</v>
      </c>
      <c r="H56" s="10">
        <v>1338677</v>
      </c>
      <c r="I56" s="10">
        <f t="shared" si="1"/>
        <v>531423</v>
      </c>
      <c r="J56" s="12">
        <f t="shared" si="2"/>
        <v>1870100</v>
      </c>
    </row>
    <row r="57" spans="1:10" x14ac:dyDescent="0.3">
      <c r="A57" s="9">
        <v>1611</v>
      </c>
      <c r="B57" s="9" t="s">
        <v>199</v>
      </c>
      <c r="C57" s="10">
        <v>3778.3500000000004</v>
      </c>
      <c r="D57" s="10">
        <v>658672</v>
      </c>
      <c r="E57" s="10">
        <v>1472371</v>
      </c>
      <c r="F57" s="11">
        <f t="shared" si="0"/>
        <v>2131043</v>
      </c>
      <c r="G57" s="10">
        <f t="shared" si="3"/>
        <v>377835.00000000006</v>
      </c>
      <c r="H57" s="10">
        <v>1472371</v>
      </c>
      <c r="I57" s="10">
        <f t="shared" si="1"/>
        <v>321160</v>
      </c>
      <c r="J57" s="12">
        <f t="shared" si="2"/>
        <v>2171366</v>
      </c>
    </row>
    <row r="58" spans="1:10" x14ac:dyDescent="0.3">
      <c r="A58" s="9">
        <v>1612</v>
      </c>
      <c r="B58" s="9" t="s">
        <v>11</v>
      </c>
      <c r="C58" s="10">
        <v>2822.63</v>
      </c>
      <c r="D58" s="10">
        <v>531901</v>
      </c>
      <c r="E58" s="10">
        <v>964910</v>
      </c>
      <c r="F58" s="11">
        <f t="shared" si="0"/>
        <v>1496811</v>
      </c>
      <c r="G58" s="10">
        <f t="shared" si="3"/>
        <v>282263</v>
      </c>
      <c r="H58" s="10">
        <v>964910</v>
      </c>
      <c r="I58" s="10">
        <f t="shared" si="1"/>
        <v>239924</v>
      </c>
      <c r="J58" s="12">
        <f t="shared" si="2"/>
        <v>1487097</v>
      </c>
    </row>
    <row r="59" spans="1:10" x14ac:dyDescent="0.3">
      <c r="A59" s="9">
        <v>1613</v>
      </c>
      <c r="B59" s="9" t="s">
        <v>81</v>
      </c>
      <c r="C59" s="10">
        <v>728.41</v>
      </c>
      <c r="D59" s="10">
        <v>134637</v>
      </c>
      <c r="E59" s="10">
        <v>333860</v>
      </c>
      <c r="F59" s="11">
        <f t="shared" si="0"/>
        <v>468497</v>
      </c>
      <c r="G59" s="10">
        <f t="shared" si="3"/>
        <v>72841</v>
      </c>
      <c r="H59" s="10">
        <v>333860</v>
      </c>
      <c r="I59" s="10">
        <f t="shared" si="1"/>
        <v>61915</v>
      </c>
      <c r="J59" s="12">
        <f t="shared" si="2"/>
        <v>468616</v>
      </c>
    </row>
    <row r="60" spans="1:10" x14ac:dyDescent="0.3">
      <c r="A60" s="9">
        <v>1701</v>
      </c>
      <c r="B60" s="9" t="s">
        <v>61</v>
      </c>
      <c r="C60" s="10">
        <v>2971.9500000000003</v>
      </c>
      <c r="D60" s="10">
        <v>595672</v>
      </c>
      <c r="E60" s="10">
        <v>925986</v>
      </c>
      <c r="F60" s="11">
        <f t="shared" si="0"/>
        <v>1521658</v>
      </c>
      <c r="G60" s="10">
        <f t="shared" si="3"/>
        <v>297195</v>
      </c>
      <c r="H60" s="10">
        <v>925986</v>
      </c>
      <c r="I60" s="10">
        <f t="shared" si="1"/>
        <v>252616</v>
      </c>
      <c r="J60" s="12">
        <f t="shared" si="2"/>
        <v>1475797</v>
      </c>
    </row>
    <row r="61" spans="1:10" x14ac:dyDescent="0.3">
      <c r="A61" s="9">
        <v>1702</v>
      </c>
      <c r="B61" s="9" t="s">
        <v>131</v>
      </c>
      <c r="C61" s="10">
        <v>683.71</v>
      </c>
      <c r="D61" s="10">
        <v>135192</v>
      </c>
      <c r="E61" s="10">
        <v>514097</v>
      </c>
      <c r="F61" s="11">
        <f t="shared" si="0"/>
        <v>649289</v>
      </c>
      <c r="G61" s="10">
        <f t="shared" si="3"/>
        <v>68371</v>
      </c>
      <c r="H61" s="10">
        <v>514097</v>
      </c>
      <c r="I61" s="10">
        <f t="shared" si="1"/>
        <v>58115</v>
      </c>
      <c r="J61" s="12">
        <f t="shared" si="2"/>
        <v>640583</v>
      </c>
    </row>
    <row r="62" spans="1:10" x14ac:dyDescent="0.3">
      <c r="A62" s="9">
        <v>1703</v>
      </c>
      <c r="B62" s="9" t="s">
        <v>174</v>
      </c>
      <c r="C62" s="10">
        <v>602.55999999999995</v>
      </c>
      <c r="D62" s="10">
        <v>112493</v>
      </c>
      <c r="E62" s="10">
        <v>353893</v>
      </c>
      <c r="F62" s="11">
        <f t="shared" si="0"/>
        <v>466386</v>
      </c>
      <c r="G62" s="10">
        <f t="shared" si="3"/>
        <v>60255.999999999993</v>
      </c>
      <c r="H62" s="10">
        <v>353893</v>
      </c>
      <c r="I62" s="10">
        <f t="shared" si="1"/>
        <v>51218</v>
      </c>
      <c r="J62" s="12">
        <f t="shared" si="2"/>
        <v>465367</v>
      </c>
    </row>
    <row r="63" spans="1:10" x14ac:dyDescent="0.3">
      <c r="A63" s="9">
        <v>1704</v>
      </c>
      <c r="B63" s="9" t="s">
        <v>132</v>
      </c>
      <c r="C63" s="10">
        <v>399.58</v>
      </c>
      <c r="D63" s="10">
        <v>76897</v>
      </c>
      <c r="E63" s="10">
        <v>310685</v>
      </c>
      <c r="F63" s="11">
        <f t="shared" si="0"/>
        <v>387582</v>
      </c>
      <c r="G63" s="10">
        <f t="shared" si="3"/>
        <v>39958</v>
      </c>
      <c r="H63" s="10">
        <v>310685</v>
      </c>
      <c r="I63" s="10">
        <f t="shared" si="1"/>
        <v>33964</v>
      </c>
      <c r="J63" s="12">
        <f t="shared" si="2"/>
        <v>384607</v>
      </c>
    </row>
    <row r="64" spans="1:10" x14ac:dyDescent="0.3">
      <c r="A64" s="9">
        <v>1705</v>
      </c>
      <c r="B64" s="9" t="s">
        <v>90</v>
      </c>
      <c r="C64" s="10">
        <v>5470.9400000000005</v>
      </c>
      <c r="D64" s="10">
        <v>0</v>
      </c>
      <c r="E64" s="10">
        <v>1250035</v>
      </c>
      <c r="F64" s="11">
        <f t="shared" si="0"/>
        <v>1250035</v>
      </c>
      <c r="G64" s="10">
        <v>0</v>
      </c>
      <c r="H64" s="10">
        <v>1250035</v>
      </c>
      <c r="I64" s="10">
        <f t="shared" si="1"/>
        <v>465030</v>
      </c>
      <c r="J64" s="12">
        <f t="shared" si="2"/>
        <v>1715065</v>
      </c>
    </row>
    <row r="65" spans="1:10" x14ac:dyDescent="0.3">
      <c r="A65" s="9">
        <v>1802</v>
      </c>
      <c r="B65" s="9" t="s">
        <v>261</v>
      </c>
      <c r="C65" s="10">
        <v>355.05</v>
      </c>
      <c r="D65" s="10">
        <v>77204</v>
      </c>
      <c r="E65" s="10">
        <v>346924</v>
      </c>
      <c r="F65" s="11">
        <f t="shared" si="0"/>
        <v>424128</v>
      </c>
      <c r="G65" s="10">
        <f t="shared" si="3"/>
        <v>35505</v>
      </c>
      <c r="H65" s="10">
        <v>346924</v>
      </c>
      <c r="I65" s="10">
        <f t="shared" si="1"/>
        <v>30179</v>
      </c>
      <c r="J65" s="12">
        <f t="shared" si="2"/>
        <v>412608</v>
      </c>
    </row>
    <row r="66" spans="1:10" x14ac:dyDescent="0.3">
      <c r="A66" s="9">
        <v>1803</v>
      </c>
      <c r="B66" s="9" t="s">
        <v>189</v>
      </c>
      <c r="C66" s="10">
        <v>4209.87</v>
      </c>
      <c r="D66" s="10">
        <v>933795</v>
      </c>
      <c r="E66" s="10">
        <v>1699542</v>
      </c>
      <c r="F66" s="11">
        <f t="shared" si="0"/>
        <v>2633337</v>
      </c>
      <c r="G66" s="10">
        <f t="shared" si="3"/>
        <v>420987</v>
      </c>
      <c r="H66" s="10">
        <v>1699542</v>
      </c>
      <c r="I66" s="10">
        <f t="shared" si="1"/>
        <v>357839</v>
      </c>
      <c r="J66" s="12">
        <f t="shared" si="2"/>
        <v>2478368</v>
      </c>
    </row>
    <row r="67" spans="1:10" x14ac:dyDescent="0.3">
      <c r="A67" s="9">
        <v>1804</v>
      </c>
      <c r="B67" s="9" t="s">
        <v>226</v>
      </c>
      <c r="C67" s="10">
        <v>3717.86</v>
      </c>
      <c r="D67" s="10">
        <v>719990</v>
      </c>
      <c r="E67" s="10">
        <v>1191925</v>
      </c>
      <c r="F67" s="11">
        <f t="shared" si="0"/>
        <v>1911915</v>
      </c>
      <c r="G67" s="10">
        <f t="shared" si="3"/>
        <v>371786</v>
      </c>
      <c r="H67" s="10">
        <v>1191925</v>
      </c>
      <c r="I67" s="10">
        <f t="shared" si="1"/>
        <v>316018</v>
      </c>
      <c r="J67" s="12">
        <f t="shared" si="2"/>
        <v>1879729</v>
      </c>
    </row>
    <row r="68" spans="1:10" x14ac:dyDescent="0.3">
      <c r="A68" s="9">
        <v>1901</v>
      </c>
      <c r="B68" s="9" t="s">
        <v>159</v>
      </c>
      <c r="C68" s="10">
        <v>677.04</v>
      </c>
      <c r="D68" s="10">
        <v>126035</v>
      </c>
      <c r="E68" s="10">
        <v>382325</v>
      </c>
      <c r="F68" s="11">
        <f t="shared" si="0"/>
        <v>508360</v>
      </c>
      <c r="G68" s="10">
        <f t="shared" si="3"/>
        <v>67704</v>
      </c>
      <c r="H68" s="10">
        <v>382325</v>
      </c>
      <c r="I68" s="10">
        <f t="shared" si="1"/>
        <v>57548</v>
      </c>
      <c r="J68" s="12">
        <f t="shared" si="2"/>
        <v>507577</v>
      </c>
    </row>
    <row r="69" spans="1:10" x14ac:dyDescent="0.3">
      <c r="A69" s="9">
        <v>1905</v>
      </c>
      <c r="B69" s="9" t="s">
        <v>91</v>
      </c>
      <c r="C69" s="10">
        <v>2231.63</v>
      </c>
      <c r="D69" s="10">
        <v>470690</v>
      </c>
      <c r="E69" s="10">
        <v>851107</v>
      </c>
      <c r="F69" s="11">
        <f t="shared" si="0"/>
        <v>1321797</v>
      </c>
      <c r="G69" s="10">
        <f t="shared" si="3"/>
        <v>223163</v>
      </c>
      <c r="H69" s="10">
        <v>851107</v>
      </c>
      <c r="I69" s="10">
        <f t="shared" si="1"/>
        <v>189689</v>
      </c>
      <c r="J69" s="12">
        <f t="shared" si="2"/>
        <v>1263959</v>
      </c>
    </row>
    <row r="70" spans="1:10" x14ac:dyDescent="0.3">
      <c r="A70" s="9">
        <v>2002</v>
      </c>
      <c r="B70" s="9" t="s">
        <v>209</v>
      </c>
      <c r="C70" s="10">
        <v>575.46</v>
      </c>
      <c r="D70" s="10">
        <v>135916</v>
      </c>
      <c r="E70" s="10">
        <v>498519</v>
      </c>
      <c r="F70" s="11">
        <f t="shared" si="0"/>
        <v>634435</v>
      </c>
      <c r="G70" s="10">
        <f t="shared" si="3"/>
        <v>57546</v>
      </c>
      <c r="H70" s="10">
        <v>498519</v>
      </c>
      <c r="I70" s="10">
        <f t="shared" si="1"/>
        <v>48914</v>
      </c>
      <c r="J70" s="12">
        <f t="shared" si="2"/>
        <v>604979</v>
      </c>
    </row>
    <row r="71" spans="1:10" x14ac:dyDescent="0.3">
      <c r="A71" s="9">
        <v>2104</v>
      </c>
      <c r="B71" s="9" t="s">
        <v>215</v>
      </c>
      <c r="C71" s="10">
        <v>711.35</v>
      </c>
      <c r="D71" s="10">
        <v>182647</v>
      </c>
      <c r="E71" s="10">
        <v>1075667</v>
      </c>
      <c r="F71" s="11">
        <f t="shared" si="0"/>
        <v>1258314</v>
      </c>
      <c r="G71" s="10">
        <f t="shared" si="3"/>
        <v>71135</v>
      </c>
      <c r="H71" s="10">
        <v>1075667</v>
      </c>
      <c r="I71" s="10">
        <f t="shared" si="1"/>
        <v>60465</v>
      </c>
      <c r="J71" s="12">
        <f t="shared" si="2"/>
        <v>1207267</v>
      </c>
    </row>
    <row r="72" spans="1:10" x14ac:dyDescent="0.3">
      <c r="A72" s="9">
        <v>2105</v>
      </c>
      <c r="B72" s="9" t="s">
        <v>190</v>
      </c>
      <c r="C72" s="10">
        <v>985.59</v>
      </c>
      <c r="D72" s="10">
        <v>200201</v>
      </c>
      <c r="E72" s="10">
        <v>774180</v>
      </c>
      <c r="F72" s="11">
        <f t="shared" ref="F72:F135" si="4">D72+E72</f>
        <v>974381</v>
      </c>
      <c r="G72" s="10">
        <f t="shared" si="3"/>
        <v>98559</v>
      </c>
      <c r="H72" s="10">
        <v>774180</v>
      </c>
      <c r="I72" s="10">
        <f t="shared" ref="I72:I135" si="5">ROUND(C72*85,0)</f>
        <v>83775</v>
      </c>
      <c r="J72" s="12">
        <f t="shared" ref="J72:J136" si="6">G72+H72+I72</f>
        <v>956514</v>
      </c>
    </row>
    <row r="73" spans="1:10" x14ac:dyDescent="0.3">
      <c r="A73" s="9">
        <v>2202</v>
      </c>
      <c r="B73" s="9" t="s">
        <v>175</v>
      </c>
      <c r="C73" s="10">
        <v>1115.92</v>
      </c>
      <c r="D73" s="10">
        <v>216807</v>
      </c>
      <c r="E73" s="10">
        <v>684311</v>
      </c>
      <c r="F73" s="11">
        <f t="shared" si="4"/>
        <v>901118</v>
      </c>
      <c r="G73" s="10">
        <f t="shared" ref="G73:G137" si="7">C73*100</f>
        <v>111592</v>
      </c>
      <c r="H73" s="10">
        <v>684311</v>
      </c>
      <c r="I73" s="10">
        <f t="shared" si="5"/>
        <v>94853</v>
      </c>
      <c r="J73" s="12">
        <f t="shared" si="6"/>
        <v>890756</v>
      </c>
    </row>
    <row r="74" spans="1:10" x14ac:dyDescent="0.3">
      <c r="A74" s="9">
        <v>2203</v>
      </c>
      <c r="B74" s="9" t="s">
        <v>64</v>
      </c>
      <c r="C74" s="10">
        <v>1519.87</v>
      </c>
      <c r="D74" s="10">
        <v>311473</v>
      </c>
      <c r="E74" s="10">
        <v>827400</v>
      </c>
      <c r="F74" s="11">
        <f t="shared" si="4"/>
        <v>1138873</v>
      </c>
      <c r="G74" s="10">
        <f t="shared" si="7"/>
        <v>151987</v>
      </c>
      <c r="H74" s="10">
        <v>827400</v>
      </c>
      <c r="I74" s="10">
        <f t="shared" si="5"/>
        <v>129189</v>
      </c>
      <c r="J74" s="12">
        <f t="shared" si="6"/>
        <v>1108576</v>
      </c>
    </row>
    <row r="75" spans="1:10" x14ac:dyDescent="0.3">
      <c r="A75" s="9">
        <v>2301</v>
      </c>
      <c r="B75" s="9" t="s">
        <v>65</v>
      </c>
      <c r="C75" s="10">
        <v>9434.7199999999993</v>
      </c>
      <c r="D75" s="10">
        <v>0</v>
      </c>
      <c r="E75" s="10">
        <v>2117029</v>
      </c>
      <c r="F75" s="11">
        <f t="shared" si="4"/>
        <v>2117029</v>
      </c>
      <c r="G75" s="10">
        <v>0</v>
      </c>
      <c r="H75" s="10">
        <v>2117029</v>
      </c>
      <c r="I75" s="10">
        <f t="shared" si="5"/>
        <v>801951</v>
      </c>
      <c r="J75" s="12">
        <f t="shared" si="6"/>
        <v>2918980</v>
      </c>
    </row>
    <row r="76" spans="1:10" x14ac:dyDescent="0.3">
      <c r="A76" s="9">
        <v>2303</v>
      </c>
      <c r="B76" s="9" t="s">
        <v>21</v>
      </c>
      <c r="C76" s="10">
        <v>3589.3500000000004</v>
      </c>
      <c r="D76" s="10">
        <v>0</v>
      </c>
      <c r="E76" s="10">
        <v>897502</v>
      </c>
      <c r="F76" s="11">
        <f t="shared" si="4"/>
        <v>897502</v>
      </c>
      <c r="G76" s="10">
        <v>0</v>
      </c>
      <c r="H76" s="10">
        <v>897502</v>
      </c>
      <c r="I76" s="10">
        <f t="shared" si="5"/>
        <v>305095</v>
      </c>
      <c r="J76" s="12">
        <f t="shared" si="6"/>
        <v>1202597</v>
      </c>
    </row>
    <row r="77" spans="1:10" x14ac:dyDescent="0.3">
      <c r="A77" s="9">
        <v>2304</v>
      </c>
      <c r="B77" s="9" t="s">
        <v>105</v>
      </c>
      <c r="C77" s="10">
        <v>292.07</v>
      </c>
      <c r="D77" s="10">
        <v>56839</v>
      </c>
      <c r="E77" s="10">
        <v>202335</v>
      </c>
      <c r="F77" s="11">
        <f t="shared" si="4"/>
        <v>259174</v>
      </c>
      <c r="G77" s="10">
        <f t="shared" si="7"/>
        <v>29207</v>
      </c>
      <c r="H77" s="10">
        <v>202335</v>
      </c>
      <c r="I77" s="10">
        <f t="shared" si="5"/>
        <v>24826</v>
      </c>
      <c r="J77" s="12">
        <f t="shared" si="6"/>
        <v>256368</v>
      </c>
    </row>
    <row r="78" spans="1:10" x14ac:dyDescent="0.3">
      <c r="A78" s="9">
        <v>2305</v>
      </c>
      <c r="B78" s="9" t="s">
        <v>68</v>
      </c>
      <c r="C78" s="10">
        <v>934.93</v>
      </c>
      <c r="D78" s="10">
        <v>181770</v>
      </c>
      <c r="E78" s="10">
        <v>630254</v>
      </c>
      <c r="F78" s="11">
        <f t="shared" si="4"/>
        <v>812024</v>
      </c>
      <c r="G78" s="10">
        <f t="shared" si="7"/>
        <v>93493</v>
      </c>
      <c r="H78" s="10">
        <v>630254</v>
      </c>
      <c r="I78" s="10">
        <f t="shared" si="5"/>
        <v>79469</v>
      </c>
      <c r="J78" s="12">
        <f t="shared" si="6"/>
        <v>803216</v>
      </c>
    </row>
    <row r="79" spans="1:10" x14ac:dyDescent="0.3">
      <c r="A79" s="9">
        <v>2306</v>
      </c>
      <c r="B79" s="9" t="s">
        <v>117</v>
      </c>
      <c r="C79" s="10">
        <v>488.09</v>
      </c>
      <c r="D79" s="10">
        <v>97168</v>
      </c>
      <c r="E79" s="10">
        <v>287759</v>
      </c>
      <c r="F79" s="11">
        <f t="shared" si="4"/>
        <v>384927</v>
      </c>
      <c r="G79" s="10">
        <f t="shared" si="7"/>
        <v>48809</v>
      </c>
      <c r="H79" s="10">
        <v>287759</v>
      </c>
      <c r="I79" s="10">
        <f t="shared" si="5"/>
        <v>41488</v>
      </c>
      <c r="J79" s="12">
        <f t="shared" si="6"/>
        <v>378056</v>
      </c>
    </row>
    <row r="80" spans="1:10" x14ac:dyDescent="0.3">
      <c r="A80" s="9">
        <v>2307</v>
      </c>
      <c r="B80" s="9" t="s">
        <v>33</v>
      </c>
      <c r="C80" s="10">
        <v>2733.8500000000004</v>
      </c>
      <c r="D80" s="10">
        <v>0</v>
      </c>
      <c r="E80" s="10">
        <v>1033420</v>
      </c>
      <c r="F80" s="11">
        <f t="shared" si="4"/>
        <v>1033420</v>
      </c>
      <c r="G80" s="10">
        <v>0</v>
      </c>
      <c r="H80" s="10">
        <v>1033420</v>
      </c>
      <c r="I80" s="10">
        <f t="shared" si="5"/>
        <v>232377</v>
      </c>
      <c r="J80" s="12">
        <f t="shared" si="6"/>
        <v>1265797</v>
      </c>
    </row>
    <row r="81" spans="1:10" x14ac:dyDescent="0.3">
      <c r="A81" s="9">
        <v>2402</v>
      </c>
      <c r="B81" s="9" t="s">
        <v>38</v>
      </c>
      <c r="C81" s="10">
        <v>861.93999999999994</v>
      </c>
      <c r="D81" s="10">
        <v>0</v>
      </c>
      <c r="E81" s="10">
        <v>316636</v>
      </c>
      <c r="F81" s="11">
        <f t="shared" si="4"/>
        <v>316636</v>
      </c>
      <c r="G81" s="10"/>
      <c r="H81" s="10">
        <v>316636</v>
      </c>
      <c r="I81" s="10">
        <f t="shared" si="5"/>
        <v>73265</v>
      </c>
      <c r="J81" s="12">
        <f t="shared" si="6"/>
        <v>389901</v>
      </c>
    </row>
    <row r="82" spans="1:10" x14ac:dyDescent="0.3">
      <c r="A82" s="9">
        <v>2403</v>
      </c>
      <c r="B82" s="9" t="s">
        <v>106</v>
      </c>
      <c r="C82" s="10">
        <v>518.83000000000004</v>
      </c>
      <c r="D82" s="10">
        <v>99290</v>
      </c>
      <c r="E82" s="10">
        <v>301428</v>
      </c>
      <c r="F82" s="11">
        <f t="shared" si="4"/>
        <v>400718</v>
      </c>
      <c r="G82" s="10">
        <f t="shared" si="7"/>
        <v>51883.000000000007</v>
      </c>
      <c r="H82" s="10">
        <v>301428</v>
      </c>
      <c r="I82" s="10">
        <f t="shared" si="5"/>
        <v>44101</v>
      </c>
      <c r="J82" s="12">
        <f t="shared" si="6"/>
        <v>397412</v>
      </c>
    </row>
    <row r="83" spans="1:10" x14ac:dyDescent="0.3">
      <c r="A83" s="9">
        <v>2404</v>
      </c>
      <c r="B83" s="9" t="s">
        <v>92</v>
      </c>
      <c r="C83" s="10">
        <v>1570.11</v>
      </c>
      <c r="D83" s="10">
        <v>318370</v>
      </c>
      <c r="E83" s="10">
        <v>553108</v>
      </c>
      <c r="F83" s="11">
        <f t="shared" si="4"/>
        <v>871478</v>
      </c>
      <c r="G83" s="10">
        <f t="shared" si="7"/>
        <v>157011</v>
      </c>
      <c r="H83" s="10">
        <v>553108</v>
      </c>
      <c r="I83" s="10">
        <f t="shared" si="5"/>
        <v>133459</v>
      </c>
      <c r="J83" s="12">
        <f t="shared" si="6"/>
        <v>843578</v>
      </c>
    </row>
    <row r="84" spans="1:10" x14ac:dyDescent="0.3">
      <c r="A84" s="9">
        <v>2501</v>
      </c>
      <c r="B84" s="9" t="s">
        <v>133</v>
      </c>
      <c r="C84" s="10">
        <v>403.21999999999997</v>
      </c>
      <c r="D84" s="10">
        <v>87002</v>
      </c>
      <c r="E84" s="10">
        <v>372329</v>
      </c>
      <c r="F84" s="11">
        <f t="shared" si="4"/>
        <v>459331</v>
      </c>
      <c r="G84" s="10">
        <f t="shared" si="7"/>
        <v>40322</v>
      </c>
      <c r="H84" s="10">
        <v>372329</v>
      </c>
      <c r="I84" s="10">
        <f t="shared" si="5"/>
        <v>34274</v>
      </c>
      <c r="J84" s="12">
        <f t="shared" si="6"/>
        <v>446925</v>
      </c>
    </row>
    <row r="85" spans="1:10" x14ac:dyDescent="0.3">
      <c r="A85" s="9">
        <v>2502</v>
      </c>
      <c r="B85" s="9" t="s">
        <v>134</v>
      </c>
      <c r="C85" s="10">
        <v>801.26</v>
      </c>
      <c r="D85" s="10">
        <v>156292</v>
      </c>
      <c r="E85" s="10">
        <v>251465</v>
      </c>
      <c r="F85" s="11">
        <f t="shared" si="4"/>
        <v>407757</v>
      </c>
      <c r="G85" s="10">
        <f t="shared" si="7"/>
        <v>80126</v>
      </c>
      <c r="H85" s="10">
        <v>251465</v>
      </c>
      <c r="I85" s="10">
        <f t="shared" si="5"/>
        <v>68107</v>
      </c>
      <c r="J85" s="12">
        <f t="shared" si="6"/>
        <v>399698</v>
      </c>
    </row>
    <row r="86" spans="1:10" x14ac:dyDescent="0.3">
      <c r="A86" s="9">
        <v>2503</v>
      </c>
      <c r="B86" s="9" t="s">
        <v>176</v>
      </c>
      <c r="C86" s="10">
        <v>385.46</v>
      </c>
      <c r="D86" s="10">
        <v>71749</v>
      </c>
      <c r="E86" s="10">
        <v>209838</v>
      </c>
      <c r="F86" s="11">
        <f t="shared" si="4"/>
        <v>281587</v>
      </c>
      <c r="G86" s="10">
        <f t="shared" si="7"/>
        <v>38546</v>
      </c>
      <c r="H86" s="10">
        <v>209838</v>
      </c>
      <c r="I86" s="10">
        <f t="shared" si="5"/>
        <v>32764</v>
      </c>
      <c r="J86" s="12">
        <f t="shared" si="6"/>
        <v>281148</v>
      </c>
    </row>
    <row r="87" spans="1:10" x14ac:dyDescent="0.3">
      <c r="A87" s="9">
        <v>2601</v>
      </c>
      <c r="B87" s="9" t="s">
        <v>135</v>
      </c>
      <c r="C87" s="10">
        <v>591.65</v>
      </c>
      <c r="D87" s="10">
        <v>123093</v>
      </c>
      <c r="E87" s="10">
        <v>408815</v>
      </c>
      <c r="F87" s="11">
        <f t="shared" si="4"/>
        <v>531908</v>
      </c>
      <c r="G87" s="10">
        <f t="shared" si="7"/>
        <v>59165</v>
      </c>
      <c r="H87" s="10">
        <v>408815</v>
      </c>
      <c r="I87" s="10">
        <f t="shared" si="5"/>
        <v>50290</v>
      </c>
      <c r="J87" s="12">
        <f t="shared" si="6"/>
        <v>518270</v>
      </c>
    </row>
    <row r="88" spans="1:10" x14ac:dyDescent="0.3">
      <c r="A88" s="9">
        <v>2602</v>
      </c>
      <c r="B88" s="9" t="s">
        <v>74</v>
      </c>
      <c r="C88" s="10">
        <v>1189.5999999999999</v>
      </c>
      <c r="D88" s="10">
        <v>243369</v>
      </c>
      <c r="E88" s="10">
        <v>484821</v>
      </c>
      <c r="F88" s="11">
        <f t="shared" si="4"/>
        <v>728190</v>
      </c>
      <c r="G88" s="10">
        <f t="shared" si="7"/>
        <v>118959.99999999999</v>
      </c>
      <c r="H88" s="10">
        <v>484821</v>
      </c>
      <c r="I88" s="10">
        <f t="shared" si="5"/>
        <v>101116</v>
      </c>
      <c r="J88" s="12">
        <f t="shared" si="6"/>
        <v>704897</v>
      </c>
    </row>
    <row r="89" spans="1:10" x14ac:dyDescent="0.3">
      <c r="A89" s="9">
        <v>2603</v>
      </c>
      <c r="B89" s="9" t="s">
        <v>257</v>
      </c>
      <c r="C89" s="10">
        <v>3394.5800000000004</v>
      </c>
      <c r="D89" s="10">
        <v>671565</v>
      </c>
      <c r="E89" s="10">
        <v>1181058</v>
      </c>
      <c r="F89" s="11">
        <f t="shared" si="4"/>
        <v>1852623</v>
      </c>
      <c r="G89" s="10">
        <f t="shared" si="7"/>
        <v>339458.00000000006</v>
      </c>
      <c r="H89" s="10">
        <v>1181058</v>
      </c>
      <c r="I89" s="10">
        <f t="shared" si="5"/>
        <v>288539</v>
      </c>
      <c r="J89" s="12">
        <f t="shared" si="6"/>
        <v>1809055</v>
      </c>
    </row>
    <row r="90" spans="1:10" x14ac:dyDescent="0.3">
      <c r="A90" s="9">
        <v>2604</v>
      </c>
      <c r="B90" s="9" t="s">
        <v>136</v>
      </c>
      <c r="C90" s="10">
        <v>720.2</v>
      </c>
      <c r="D90" s="10">
        <v>151735</v>
      </c>
      <c r="E90" s="10">
        <v>491411</v>
      </c>
      <c r="F90" s="11">
        <f t="shared" si="4"/>
        <v>643146</v>
      </c>
      <c r="G90" s="10">
        <f t="shared" si="7"/>
        <v>72020</v>
      </c>
      <c r="H90" s="10">
        <v>491411</v>
      </c>
      <c r="I90" s="10">
        <f t="shared" si="5"/>
        <v>61217</v>
      </c>
      <c r="J90" s="12">
        <f t="shared" si="6"/>
        <v>624648</v>
      </c>
    </row>
    <row r="91" spans="1:10" x14ac:dyDescent="0.3">
      <c r="A91" s="9">
        <v>2605</v>
      </c>
      <c r="B91" s="9" t="s">
        <v>118</v>
      </c>
      <c r="C91" s="10">
        <v>3630.7200000000003</v>
      </c>
      <c r="D91" s="10">
        <v>0</v>
      </c>
      <c r="E91" s="10">
        <v>799229</v>
      </c>
      <c r="F91" s="11">
        <f t="shared" si="4"/>
        <v>799229</v>
      </c>
      <c r="G91" s="10">
        <v>0</v>
      </c>
      <c r="H91" s="10">
        <v>799229</v>
      </c>
      <c r="I91" s="10">
        <f t="shared" si="5"/>
        <v>308611</v>
      </c>
      <c r="J91" s="12">
        <f t="shared" si="6"/>
        <v>1107840</v>
      </c>
    </row>
    <row r="92" spans="1:10" x14ac:dyDescent="0.3">
      <c r="A92" s="9">
        <v>2606</v>
      </c>
      <c r="B92" s="9" t="s">
        <v>34</v>
      </c>
      <c r="C92" s="10">
        <v>3412</v>
      </c>
      <c r="D92" s="10">
        <v>0</v>
      </c>
      <c r="E92" s="10">
        <v>604447</v>
      </c>
      <c r="F92" s="11">
        <f t="shared" si="4"/>
        <v>604447</v>
      </c>
      <c r="G92" s="10">
        <v>0</v>
      </c>
      <c r="H92" s="10">
        <v>604447</v>
      </c>
      <c r="I92" s="10">
        <f t="shared" si="5"/>
        <v>290020</v>
      </c>
      <c r="J92" s="12">
        <f t="shared" si="6"/>
        <v>894467</v>
      </c>
    </row>
    <row r="93" spans="1:10" x14ac:dyDescent="0.3">
      <c r="A93" s="9">
        <v>2607</v>
      </c>
      <c r="B93" s="9" t="s">
        <v>233</v>
      </c>
      <c r="C93" s="10">
        <v>521.87</v>
      </c>
      <c r="D93" s="10">
        <v>115914</v>
      </c>
      <c r="E93" s="10">
        <v>306967</v>
      </c>
      <c r="F93" s="11">
        <f t="shared" si="4"/>
        <v>422881</v>
      </c>
      <c r="G93" s="10">
        <f t="shared" si="7"/>
        <v>52187</v>
      </c>
      <c r="H93" s="10">
        <v>306967</v>
      </c>
      <c r="I93" s="10">
        <f t="shared" si="5"/>
        <v>44359</v>
      </c>
      <c r="J93" s="12">
        <f t="shared" si="6"/>
        <v>403513</v>
      </c>
    </row>
    <row r="94" spans="1:10" x14ac:dyDescent="0.3">
      <c r="A94" s="9">
        <v>2703</v>
      </c>
      <c r="B94" s="9" t="s">
        <v>39</v>
      </c>
      <c r="C94" s="10">
        <v>562.42999999999995</v>
      </c>
      <c r="D94" s="10">
        <v>93764</v>
      </c>
      <c r="E94" s="10">
        <v>252412</v>
      </c>
      <c r="F94" s="11">
        <f t="shared" si="4"/>
        <v>346176</v>
      </c>
      <c r="G94" s="10">
        <f t="shared" si="7"/>
        <v>56242.999999999993</v>
      </c>
      <c r="H94" s="10">
        <v>252412</v>
      </c>
      <c r="I94" s="10">
        <f t="shared" si="5"/>
        <v>47807</v>
      </c>
      <c r="J94" s="12">
        <f t="shared" si="6"/>
        <v>356462</v>
      </c>
    </row>
    <row r="95" spans="1:10" x14ac:dyDescent="0.3">
      <c r="A95" s="9">
        <v>2705</v>
      </c>
      <c r="B95" s="9" t="s">
        <v>35</v>
      </c>
      <c r="C95" s="10">
        <v>3971.09</v>
      </c>
      <c r="D95" s="10">
        <v>0</v>
      </c>
      <c r="E95" s="10">
        <v>953514</v>
      </c>
      <c r="F95" s="11">
        <f t="shared" si="4"/>
        <v>953514</v>
      </c>
      <c r="G95" s="10">
        <v>0</v>
      </c>
      <c r="H95" s="10">
        <v>953514</v>
      </c>
      <c r="I95" s="10">
        <f t="shared" si="5"/>
        <v>337543</v>
      </c>
      <c r="J95" s="12">
        <f t="shared" si="6"/>
        <v>1291057</v>
      </c>
    </row>
    <row r="96" spans="1:10" x14ac:dyDescent="0.3">
      <c r="A96" s="9">
        <v>2803</v>
      </c>
      <c r="B96" s="9" t="s">
        <v>93</v>
      </c>
      <c r="C96" s="10">
        <v>591.85</v>
      </c>
      <c r="D96" s="10">
        <v>124997</v>
      </c>
      <c r="E96" s="10">
        <v>430474</v>
      </c>
      <c r="F96" s="11">
        <f t="shared" si="4"/>
        <v>555471</v>
      </c>
      <c r="G96" s="10">
        <f t="shared" si="7"/>
        <v>59185</v>
      </c>
      <c r="H96" s="10">
        <v>430474</v>
      </c>
      <c r="I96" s="10">
        <f t="shared" si="5"/>
        <v>50307</v>
      </c>
      <c r="J96" s="12">
        <f t="shared" si="6"/>
        <v>539966</v>
      </c>
    </row>
    <row r="97" spans="1:10" x14ac:dyDescent="0.3">
      <c r="A97" s="9">
        <v>2807</v>
      </c>
      <c r="B97" s="9" t="s">
        <v>43</v>
      </c>
      <c r="C97" s="10">
        <v>3168.5400000000004</v>
      </c>
      <c r="D97" s="10">
        <v>638041</v>
      </c>
      <c r="E97" s="10">
        <v>1710550</v>
      </c>
      <c r="F97" s="11">
        <f t="shared" si="4"/>
        <v>2348591</v>
      </c>
      <c r="G97" s="10">
        <f t="shared" si="7"/>
        <v>316854.00000000006</v>
      </c>
      <c r="H97" s="10">
        <v>1710550</v>
      </c>
      <c r="I97" s="10">
        <f t="shared" si="5"/>
        <v>269326</v>
      </c>
      <c r="J97" s="12">
        <f t="shared" si="6"/>
        <v>2296730</v>
      </c>
    </row>
    <row r="98" spans="1:10" x14ac:dyDescent="0.3">
      <c r="A98" s="9">
        <v>2808</v>
      </c>
      <c r="B98" s="9" t="s">
        <v>107</v>
      </c>
      <c r="C98" s="10">
        <v>2963.6600000000003</v>
      </c>
      <c r="D98" s="10">
        <v>562700</v>
      </c>
      <c r="E98" s="10">
        <v>1757355</v>
      </c>
      <c r="F98" s="11">
        <f t="shared" si="4"/>
        <v>2320055</v>
      </c>
      <c r="G98" s="10">
        <f t="shared" si="7"/>
        <v>296366.00000000006</v>
      </c>
      <c r="H98" s="10">
        <v>1757355</v>
      </c>
      <c r="I98" s="10">
        <f t="shared" si="5"/>
        <v>251911</v>
      </c>
      <c r="J98" s="12">
        <f t="shared" si="6"/>
        <v>2305632</v>
      </c>
    </row>
    <row r="99" spans="1:10" x14ac:dyDescent="0.3">
      <c r="A99" s="9">
        <v>2901</v>
      </c>
      <c r="B99" s="9" t="s">
        <v>250</v>
      </c>
      <c r="C99" s="10">
        <v>317.46999999999997</v>
      </c>
      <c r="D99" s="10">
        <v>79611</v>
      </c>
      <c r="E99" s="10">
        <v>448036</v>
      </c>
      <c r="F99" s="11">
        <f t="shared" si="4"/>
        <v>527647</v>
      </c>
      <c r="G99" s="10">
        <f t="shared" si="7"/>
        <v>31746.999999999996</v>
      </c>
      <c r="H99" s="10">
        <v>448036</v>
      </c>
      <c r="I99" s="10">
        <f t="shared" si="5"/>
        <v>26985</v>
      </c>
      <c r="J99" s="12">
        <f t="shared" si="6"/>
        <v>506768</v>
      </c>
    </row>
    <row r="100" spans="1:10" x14ac:dyDescent="0.3">
      <c r="A100" s="9">
        <v>2903</v>
      </c>
      <c r="B100" s="9" t="s">
        <v>234</v>
      </c>
      <c r="C100" s="10">
        <v>1981.11</v>
      </c>
      <c r="D100" s="10">
        <v>400264</v>
      </c>
      <c r="E100" s="10">
        <v>1329750</v>
      </c>
      <c r="F100" s="11">
        <f t="shared" si="4"/>
        <v>1730014</v>
      </c>
      <c r="G100" s="10">
        <f t="shared" si="7"/>
        <v>198111</v>
      </c>
      <c r="H100" s="10">
        <v>1329750</v>
      </c>
      <c r="I100" s="10">
        <f t="shared" si="5"/>
        <v>168394</v>
      </c>
      <c r="J100" s="12">
        <f t="shared" si="6"/>
        <v>1696255</v>
      </c>
    </row>
    <row r="101" spans="1:10" x14ac:dyDescent="0.3">
      <c r="A101" s="9">
        <v>2906</v>
      </c>
      <c r="B101" s="9" t="s">
        <v>77</v>
      </c>
      <c r="C101" s="10">
        <v>612.71</v>
      </c>
      <c r="D101" s="10">
        <v>116359</v>
      </c>
      <c r="E101" s="10">
        <v>376749</v>
      </c>
      <c r="F101" s="11">
        <f t="shared" si="4"/>
        <v>493108</v>
      </c>
      <c r="G101" s="10">
        <f t="shared" si="7"/>
        <v>61271</v>
      </c>
      <c r="H101" s="10">
        <v>376749</v>
      </c>
      <c r="I101" s="10">
        <f t="shared" si="5"/>
        <v>52080</v>
      </c>
      <c r="J101" s="12">
        <f t="shared" si="6"/>
        <v>490100</v>
      </c>
    </row>
    <row r="102" spans="1:10" x14ac:dyDescent="0.3">
      <c r="A102" s="9">
        <v>3001</v>
      </c>
      <c r="B102" s="9" t="s">
        <v>160</v>
      </c>
      <c r="C102" s="10">
        <v>1021.78</v>
      </c>
      <c r="D102" s="10">
        <v>186426</v>
      </c>
      <c r="E102" s="10">
        <v>436471</v>
      </c>
      <c r="F102" s="11">
        <f t="shared" si="4"/>
        <v>622897</v>
      </c>
      <c r="G102" s="10">
        <f t="shared" si="7"/>
        <v>102178</v>
      </c>
      <c r="H102" s="10">
        <v>436471</v>
      </c>
      <c r="I102" s="10">
        <f t="shared" si="5"/>
        <v>86851</v>
      </c>
      <c r="J102" s="12">
        <f t="shared" si="6"/>
        <v>625500</v>
      </c>
    </row>
    <row r="103" spans="1:10" x14ac:dyDescent="0.3">
      <c r="A103" s="9">
        <v>3002</v>
      </c>
      <c r="B103" s="9" t="s">
        <v>78</v>
      </c>
      <c r="C103" s="10">
        <v>899.95</v>
      </c>
      <c r="D103" s="10">
        <v>175450</v>
      </c>
      <c r="E103" s="10">
        <v>392757</v>
      </c>
      <c r="F103" s="11">
        <f t="shared" si="4"/>
        <v>568207</v>
      </c>
      <c r="G103" s="10">
        <f t="shared" si="7"/>
        <v>89995</v>
      </c>
      <c r="H103" s="10">
        <v>392757</v>
      </c>
      <c r="I103" s="10">
        <f t="shared" si="5"/>
        <v>76496</v>
      </c>
      <c r="J103" s="12">
        <f t="shared" si="6"/>
        <v>559248</v>
      </c>
    </row>
    <row r="104" spans="1:10" x14ac:dyDescent="0.3">
      <c r="A104" s="9">
        <v>3003</v>
      </c>
      <c r="B104" s="9" t="s">
        <v>48</v>
      </c>
      <c r="C104" s="10">
        <v>639.24</v>
      </c>
      <c r="D104" s="10">
        <v>128640</v>
      </c>
      <c r="E104" s="10">
        <v>367054</v>
      </c>
      <c r="F104" s="11">
        <f t="shared" si="4"/>
        <v>495694</v>
      </c>
      <c r="G104" s="10">
        <f t="shared" si="7"/>
        <v>63924</v>
      </c>
      <c r="H104" s="10">
        <v>367054</v>
      </c>
      <c r="I104" s="10">
        <f t="shared" si="5"/>
        <v>54335</v>
      </c>
      <c r="J104" s="12">
        <f t="shared" si="6"/>
        <v>485313</v>
      </c>
    </row>
    <row r="105" spans="1:10" x14ac:dyDescent="0.3">
      <c r="A105" s="9">
        <v>3004</v>
      </c>
      <c r="B105" s="9" t="s">
        <v>200</v>
      </c>
      <c r="C105" s="10">
        <v>1706.67</v>
      </c>
      <c r="D105" s="10">
        <v>350140</v>
      </c>
      <c r="E105" s="10">
        <v>793974</v>
      </c>
      <c r="F105" s="11">
        <f t="shared" si="4"/>
        <v>1144114</v>
      </c>
      <c r="G105" s="10">
        <f t="shared" si="7"/>
        <v>170667</v>
      </c>
      <c r="H105" s="10">
        <v>793974</v>
      </c>
      <c r="I105" s="10">
        <f t="shared" si="5"/>
        <v>145067</v>
      </c>
      <c r="J105" s="12">
        <f t="shared" si="6"/>
        <v>1109708</v>
      </c>
    </row>
    <row r="106" spans="1:10" x14ac:dyDescent="0.3">
      <c r="A106" s="9">
        <v>3005</v>
      </c>
      <c r="B106" s="9" t="s">
        <v>40</v>
      </c>
      <c r="C106" s="10">
        <v>547.36</v>
      </c>
      <c r="D106" s="10">
        <v>100930</v>
      </c>
      <c r="E106" s="10">
        <v>207309</v>
      </c>
      <c r="F106" s="11">
        <f t="shared" si="4"/>
        <v>308239</v>
      </c>
      <c r="G106" s="10">
        <f t="shared" si="7"/>
        <v>54736</v>
      </c>
      <c r="H106" s="10">
        <v>207309</v>
      </c>
      <c r="I106" s="10">
        <f t="shared" si="5"/>
        <v>46526</v>
      </c>
      <c r="J106" s="12">
        <f t="shared" si="6"/>
        <v>308571</v>
      </c>
    </row>
    <row r="107" spans="1:10" x14ac:dyDescent="0.3">
      <c r="A107" s="9">
        <v>3102</v>
      </c>
      <c r="B107" s="9" t="s">
        <v>246</v>
      </c>
      <c r="C107" s="10">
        <v>546.78</v>
      </c>
      <c r="D107" s="10">
        <v>96481</v>
      </c>
      <c r="E107" s="10">
        <v>303463</v>
      </c>
      <c r="F107" s="11">
        <f t="shared" si="4"/>
        <v>399944</v>
      </c>
      <c r="G107" s="10">
        <f t="shared" si="7"/>
        <v>54678</v>
      </c>
      <c r="H107" s="10">
        <v>303463</v>
      </c>
      <c r="I107" s="10">
        <f t="shared" si="5"/>
        <v>46476</v>
      </c>
      <c r="J107" s="12">
        <f t="shared" si="6"/>
        <v>404617</v>
      </c>
    </row>
    <row r="108" spans="1:10" x14ac:dyDescent="0.3">
      <c r="A108" s="9">
        <v>3104</v>
      </c>
      <c r="B108" s="9" t="s">
        <v>240</v>
      </c>
      <c r="C108" s="10">
        <v>359.01</v>
      </c>
      <c r="D108" s="10">
        <v>70761</v>
      </c>
      <c r="E108" s="10">
        <v>479546</v>
      </c>
      <c r="F108" s="11">
        <f t="shared" si="4"/>
        <v>550307</v>
      </c>
      <c r="G108" s="10">
        <f t="shared" si="7"/>
        <v>35901</v>
      </c>
      <c r="H108" s="10">
        <v>479546</v>
      </c>
      <c r="I108" s="10">
        <f t="shared" si="5"/>
        <v>30516</v>
      </c>
      <c r="J108" s="12">
        <f t="shared" si="6"/>
        <v>545963</v>
      </c>
    </row>
    <row r="109" spans="1:10" x14ac:dyDescent="0.3">
      <c r="A109" s="9">
        <v>3105</v>
      </c>
      <c r="B109" s="9" t="s">
        <v>137</v>
      </c>
      <c r="C109" s="10">
        <v>1715.51</v>
      </c>
      <c r="D109" s="10">
        <v>0</v>
      </c>
      <c r="E109" s="10">
        <v>603759</v>
      </c>
      <c r="F109" s="11">
        <f t="shared" si="4"/>
        <v>603759</v>
      </c>
      <c r="G109" s="10">
        <v>0</v>
      </c>
      <c r="H109" s="10">
        <v>603759</v>
      </c>
      <c r="I109" s="10">
        <f t="shared" si="5"/>
        <v>145818</v>
      </c>
      <c r="J109" s="12">
        <f t="shared" si="6"/>
        <v>749577</v>
      </c>
    </row>
    <row r="110" spans="1:10" x14ac:dyDescent="0.3">
      <c r="A110" s="9">
        <v>3107</v>
      </c>
      <c r="B110" s="9" t="s">
        <v>281</v>
      </c>
      <c r="C110" s="10">
        <v>96.31</v>
      </c>
      <c r="D110" s="10">
        <f>ROUND(161736*0.12,0)</f>
        <v>19408</v>
      </c>
      <c r="E110" s="10">
        <f>ROUND(615851*0.12,0)</f>
        <v>73902</v>
      </c>
      <c r="F110" s="11">
        <f t="shared" si="4"/>
        <v>93310</v>
      </c>
      <c r="G110" s="10">
        <f t="shared" si="7"/>
        <v>9631</v>
      </c>
      <c r="H110" s="10">
        <f>E110</f>
        <v>73902</v>
      </c>
      <c r="I110" s="10">
        <f t="shared" si="5"/>
        <v>8186</v>
      </c>
      <c r="J110" s="12">
        <f t="shared" si="6"/>
        <v>91719</v>
      </c>
    </row>
    <row r="111" spans="1:10" x14ac:dyDescent="0.3">
      <c r="A111" s="9">
        <v>3201</v>
      </c>
      <c r="B111" s="9" t="s">
        <v>138</v>
      </c>
      <c r="C111" s="10">
        <v>2916.1800000000003</v>
      </c>
      <c r="D111" s="10">
        <v>587556</v>
      </c>
      <c r="E111" s="10">
        <v>931179</v>
      </c>
      <c r="F111" s="11">
        <f t="shared" si="4"/>
        <v>1518735</v>
      </c>
      <c r="G111" s="10">
        <f t="shared" si="7"/>
        <v>291618</v>
      </c>
      <c r="H111" s="10">
        <v>931179</v>
      </c>
      <c r="I111" s="10">
        <f t="shared" si="5"/>
        <v>247875</v>
      </c>
      <c r="J111" s="12">
        <f t="shared" si="6"/>
        <v>1470672</v>
      </c>
    </row>
    <row r="112" spans="1:10" x14ac:dyDescent="0.3">
      <c r="A112" s="9">
        <v>3209</v>
      </c>
      <c r="B112" s="9" t="s">
        <v>66</v>
      </c>
      <c r="C112" s="10">
        <v>1937.51</v>
      </c>
      <c r="D112" s="10">
        <v>362313</v>
      </c>
      <c r="E112" s="10">
        <v>837955</v>
      </c>
      <c r="F112" s="11">
        <f t="shared" si="4"/>
        <v>1200268</v>
      </c>
      <c r="G112" s="10">
        <f t="shared" si="7"/>
        <v>193751</v>
      </c>
      <c r="H112" s="10">
        <v>837955</v>
      </c>
      <c r="I112" s="10">
        <f t="shared" si="5"/>
        <v>164688</v>
      </c>
      <c r="J112" s="12">
        <f t="shared" si="6"/>
        <v>1196394</v>
      </c>
    </row>
    <row r="113" spans="1:10" x14ac:dyDescent="0.3">
      <c r="A113" s="9">
        <v>3211</v>
      </c>
      <c r="B113" s="9" t="s">
        <v>69</v>
      </c>
      <c r="C113" s="10">
        <v>397.69</v>
      </c>
      <c r="D113" s="10">
        <v>85085</v>
      </c>
      <c r="E113" s="10">
        <v>338430</v>
      </c>
      <c r="F113" s="11">
        <f t="shared" si="4"/>
        <v>423515</v>
      </c>
      <c r="G113" s="10">
        <f t="shared" si="7"/>
        <v>39769</v>
      </c>
      <c r="H113" s="10">
        <v>338430</v>
      </c>
      <c r="I113" s="10">
        <f t="shared" si="5"/>
        <v>33804</v>
      </c>
      <c r="J113" s="12">
        <f t="shared" si="6"/>
        <v>412003</v>
      </c>
    </row>
    <row r="114" spans="1:10" x14ac:dyDescent="0.3">
      <c r="A114" s="9">
        <v>3212</v>
      </c>
      <c r="B114" s="9" t="s">
        <v>161</v>
      </c>
      <c r="C114" s="10">
        <v>622.66999999999996</v>
      </c>
      <c r="D114" s="10">
        <v>116319</v>
      </c>
      <c r="E114" s="10">
        <v>603699</v>
      </c>
      <c r="F114" s="11">
        <f t="shared" si="4"/>
        <v>720018</v>
      </c>
      <c r="G114" s="10">
        <f t="shared" si="7"/>
        <v>62266.999999999993</v>
      </c>
      <c r="H114" s="10">
        <v>603699</v>
      </c>
      <c r="I114" s="10">
        <f t="shared" si="5"/>
        <v>52927</v>
      </c>
      <c r="J114" s="12">
        <f t="shared" si="6"/>
        <v>718893</v>
      </c>
    </row>
    <row r="115" spans="1:10" x14ac:dyDescent="0.3">
      <c r="A115" s="9">
        <v>3301</v>
      </c>
      <c r="B115" s="9" t="s">
        <v>108</v>
      </c>
      <c r="C115" s="10">
        <v>337.02</v>
      </c>
      <c r="D115" s="10">
        <v>71930</v>
      </c>
      <c r="E115" s="10">
        <v>356196</v>
      </c>
      <c r="F115" s="11">
        <f t="shared" si="4"/>
        <v>428126</v>
      </c>
      <c r="G115" s="10">
        <f t="shared" si="7"/>
        <v>33702</v>
      </c>
      <c r="H115" s="10">
        <v>356196</v>
      </c>
      <c r="I115" s="10">
        <f t="shared" si="5"/>
        <v>28647</v>
      </c>
      <c r="J115" s="12">
        <f t="shared" si="6"/>
        <v>418545</v>
      </c>
    </row>
    <row r="116" spans="1:10" x14ac:dyDescent="0.3">
      <c r="A116" s="9">
        <v>3302</v>
      </c>
      <c r="B116" s="9" t="s">
        <v>51</v>
      </c>
      <c r="C116" s="10">
        <v>706.85</v>
      </c>
      <c r="D116" s="10">
        <v>148030</v>
      </c>
      <c r="E116" s="10">
        <v>334449</v>
      </c>
      <c r="F116" s="11">
        <f t="shared" si="4"/>
        <v>482479</v>
      </c>
      <c r="G116" s="10">
        <f t="shared" si="7"/>
        <v>70685</v>
      </c>
      <c r="H116" s="10">
        <v>334449</v>
      </c>
      <c r="I116" s="10">
        <f t="shared" si="5"/>
        <v>60082</v>
      </c>
      <c r="J116" s="12">
        <f t="shared" si="6"/>
        <v>465216</v>
      </c>
    </row>
    <row r="117" spans="1:10" x14ac:dyDescent="0.3">
      <c r="A117" s="9">
        <v>3306</v>
      </c>
      <c r="B117" s="9" t="s">
        <v>139</v>
      </c>
      <c r="C117" s="10">
        <v>611.21</v>
      </c>
      <c r="D117" s="10">
        <v>112536</v>
      </c>
      <c r="E117" s="10">
        <v>267847</v>
      </c>
      <c r="F117" s="11">
        <f t="shared" si="4"/>
        <v>380383</v>
      </c>
      <c r="G117" s="10">
        <f t="shared" si="7"/>
        <v>61121</v>
      </c>
      <c r="H117" s="10">
        <v>267847</v>
      </c>
      <c r="I117" s="10">
        <f t="shared" si="5"/>
        <v>51953</v>
      </c>
      <c r="J117" s="12">
        <f t="shared" si="6"/>
        <v>380921</v>
      </c>
    </row>
    <row r="118" spans="1:10" x14ac:dyDescent="0.3">
      <c r="A118" s="9">
        <v>3403</v>
      </c>
      <c r="B118" s="9" t="s">
        <v>224</v>
      </c>
      <c r="C118" s="10">
        <v>1080.78</v>
      </c>
      <c r="D118" s="10">
        <v>211990</v>
      </c>
      <c r="E118" s="10">
        <v>885881</v>
      </c>
      <c r="F118" s="11">
        <f t="shared" si="4"/>
        <v>1097871</v>
      </c>
      <c r="G118" s="10">
        <f t="shared" si="7"/>
        <v>108078</v>
      </c>
      <c r="H118" s="10">
        <v>885881</v>
      </c>
      <c r="I118" s="10">
        <f t="shared" si="5"/>
        <v>91866</v>
      </c>
      <c r="J118" s="12">
        <f t="shared" si="6"/>
        <v>1085825</v>
      </c>
    </row>
    <row r="119" spans="1:10" x14ac:dyDescent="0.3">
      <c r="A119" s="9">
        <v>3405</v>
      </c>
      <c r="B119" s="9" t="s">
        <v>162</v>
      </c>
      <c r="C119" s="10">
        <v>779.85</v>
      </c>
      <c r="D119" s="10">
        <v>151402</v>
      </c>
      <c r="E119" s="10">
        <v>471828</v>
      </c>
      <c r="F119" s="11">
        <f t="shared" si="4"/>
        <v>623230</v>
      </c>
      <c r="G119" s="10">
        <f t="shared" si="7"/>
        <v>77985</v>
      </c>
      <c r="H119" s="10">
        <v>471828</v>
      </c>
      <c r="I119" s="10">
        <f t="shared" si="5"/>
        <v>66287</v>
      </c>
      <c r="J119" s="12">
        <f t="shared" si="6"/>
        <v>616100</v>
      </c>
    </row>
    <row r="120" spans="1:10" x14ac:dyDescent="0.3">
      <c r="A120" s="9">
        <v>3505</v>
      </c>
      <c r="B120" s="9" t="s">
        <v>253</v>
      </c>
      <c r="C120" s="10">
        <v>2637.98</v>
      </c>
      <c r="D120" s="10">
        <v>681403</v>
      </c>
      <c r="E120" s="10">
        <v>1875176</v>
      </c>
      <c r="F120" s="11">
        <f t="shared" si="4"/>
        <v>2556579</v>
      </c>
      <c r="G120" s="10">
        <f t="shared" si="7"/>
        <v>263798</v>
      </c>
      <c r="H120" s="10">
        <v>1875176</v>
      </c>
      <c r="I120" s="10">
        <f t="shared" si="5"/>
        <v>224228</v>
      </c>
      <c r="J120" s="12">
        <f t="shared" si="6"/>
        <v>2363202</v>
      </c>
    </row>
    <row r="121" spans="1:10" x14ac:dyDescent="0.3">
      <c r="A121" s="9">
        <v>3509</v>
      </c>
      <c r="B121" s="9" t="s">
        <v>236</v>
      </c>
      <c r="C121" s="10">
        <v>1504.83</v>
      </c>
      <c r="D121" s="10">
        <v>394080</v>
      </c>
      <c r="E121" s="10">
        <v>785318</v>
      </c>
      <c r="F121" s="11">
        <f t="shared" si="4"/>
        <v>1179398</v>
      </c>
      <c r="G121" s="10">
        <f t="shared" si="7"/>
        <v>150483</v>
      </c>
      <c r="H121" s="10">
        <v>785318</v>
      </c>
      <c r="I121" s="10">
        <f t="shared" si="5"/>
        <v>127911</v>
      </c>
      <c r="J121" s="12">
        <f t="shared" si="6"/>
        <v>1063712</v>
      </c>
    </row>
    <row r="122" spans="1:10" x14ac:dyDescent="0.3">
      <c r="A122" s="9">
        <v>3510</v>
      </c>
      <c r="B122" s="9" t="s">
        <v>82</v>
      </c>
      <c r="C122" s="10">
        <v>2966.9100000000003</v>
      </c>
      <c r="D122" s="10">
        <v>556715</v>
      </c>
      <c r="E122" s="10">
        <v>829593</v>
      </c>
      <c r="F122" s="11">
        <f t="shared" si="4"/>
        <v>1386308</v>
      </c>
      <c r="G122" s="10">
        <f t="shared" si="7"/>
        <v>296691.00000000006</v>
      </c>
      <c r="H122" s="10">
        <v>829593</v>
      </c>
      <c r="I122" s="10">
        <f t="shared" si="5"/>
        <v>252187</v>
      </c>
      <c r="J122" s="12">
        <f t="shared" si="6"/>
        <v>1378471</v>
      </c>
    </row>
    <row r="123" spans="1:10" x14ac:dyDescent="0.3">
      <c r="A123" s="9">
        <v>3601</v>
      </c>
      <c r="B123" s="9" t="s">
        <v>201</v>
      </c>
      <c r="C123" s="10">
        <v>2363.3700000000003</v>
      </c>
      <c r="D123" s="10">
        <v>462487</v>
      </c>
      <c r="E123" s="10">
        <v>1018058</v>
      </c>
      <c r="F123" s="11">
        <f t="shared" si="4"/>
        <v>1480545</v>
      </c>
      <c r="G123" s="10">
        <f t="shared" si="7"/>
        <v>236337.00000000003</v>
      </c>
      <c r="H123" s="10">
        <v>1018058</v>
      </c>
      <c r="I123" s="10">
        <f t="shared" si="5"/>
        <v>200886</v>
      </c>
      <c r="J123" s="12">
        <f t="shared" si="6"/>
        <v>1455281</v>
      </c>
    </row>
    <row r="124" spans="1:10" x14ac:dyDescent="0.3">
      <c r="A124" s="9">
        <v>3604</v>
      </c>
      <c r="B124" s="9" t="s">
        <v>119</v>
      </c>
      <c r="C124" s="10">
        <v>1126.94</v>
      </c>
      <c r="D124" s="10">
        <v>240955</v>
      </c>
      <c r="E124" s="10">
        <v>464185</v>
      </c>
      <c r="F124" s="11">
        <f t="shared" si="4"/>
        <v>705140</v>
      </c>
      <c r="G124" s="10">
        <f t="shared" si="7"/>
        <v>112694</v>
      </c>
      <c r="H124" s="10">
        <v>464185</v>
      </c>
      <c r="I124" s="10">
        <f t="shared" si="5"/>
        <v>95790</v>
      </c>
      <c r="J124" s="12">
        <f t="shared" si="6"/>
        <v>672669</v>
      </c>
    </row>
    <row r="125" spans="1:10" x14ac:dyDescent="0.3">
      <c r="A125" s="9">
        <v>3606</v>
      </c>
      <c r="B125" s="9" t="s">
        <v>177</v>
      </c>
      <c r="C125" s="10">
        <v>533.86</v>
      </c>
      <c r="D125" s="10">
        <v>116580</v>
      </c>
      <c r="E125" s="10">
        <v>453178</v>
      </c>
      <c r="F125" s="11">
        <f t="shared" si="4"/>
        <v>569758</v>
      </c>
      <c r="G125" s="10">
        <f t="shared" si="7"/>
        <v>53386</v>
      </c>
      <c r="H125" s="10">
        <v>453178</v>
      </c>
      <c r="I125" s="10">
        <f t="shared" si="5"/>
        <v>45378</v>
      </c>
      <c r="J125" s="12">
        <f t="shared" si="6"/>
        <v>551942</v>
      </c>
    </row>
    <row r="126" spans="1:10" x14ac:dyDescent="0.3">
      <c r="A126" s="9">
        <v>3704</v>
      </c>
      <c r="B126" s="9" t="s">
        <v>247</v>
      </c>
      <c r="C126" s="10">
        <v>390.9</v>
      </c>
      <c r="D126" s="10">
        <v>95035</v>
      </c>
      <c r="E126" s="10">
        <v>425132</v>
      </c>
      <c r="F126" s="11">
        <f t="shared" si="4"/>
        <v>520167</v>
      </c>
      <c r="G126" s="10">
        <f t="shared" si="7"/>
        <v>39090</v>
      </c>
      <c r="H126" s="10">
        <v>425132</v>
      </c>
      <c r="I126" s="10">
        <f t="shared" si="5"/>
        <v>33227</v>
      </c>
      <c r="J126" s="12">
        <f t="shared" si="6"/>
        <v>497449</v>
      </c>
    </row>
    <row r="127" spans="1:10" x14ac:dyDescent="0.3">
      <c r="A127" s="9">
        <v>3804</v>
      </c>
      <c r="B127" s="9" t="s">
        <v>191</v>
      </c>
      <c r="C127" s="10">
        <v>794.35</v>
      </c>
      <c r="D127" s="10">
        <v>150139</v>
      </c>
      <c r="E127" s="10">
        <v>527433</v>
      </c>
      <c r="F127" s="11">
        <f t="shared" si="4"/>
        <v>677572</v>
      </c>
      <c r="G127" s="10">
        <f t="shared" si="7"/>
        <v>79435</v>
      </c>
      <c r="H127" s="10">
        <v>527433</v>
      </c>
      <c r="I127" s="10">
        <f t="shared" si="5"/>
        <v>67520</v>
      </c>
      <c r="J127" s="12">
        <f t="shared" si="6"/>
        <v>674388</v>
      </c>
    </row>
    <row r="128" spans="1:10" x14ac:dyDescent="0.3">
      <c r="A128" s="9">
        <v>3806</v>
      </c>
      <c r="B128" s="9" t="s">
        <v>120</v>
      </c>
      <c r="C128" s="10">
        <v>814.28</v>
      </c>
      <c r="D128" s="10">
        <v>136785</v>
      </c>
      <c r="E128" s="10">
        <v>414605</v>
      </c>
      <c r="F128" s="11">
        <f t="shared" si="4"/>
        <v>551390</v>
      </c>
      <c r="G128" s="10">
        <f t="shared" si="7"/>
        <v>81428</v>
      </c>
      <c r="H128" s="10">
        <v>414605</v>
      </c>
      <c r="I128" s="10">
        <f t="shared" si="5"/>
        <v>69214</v>
      </c>
      <c r="J128" s="12">
        <f t="shared" si="6"/>
        <v>565247</v>
      </c>
    </row>
    <row r="129" spans="1:10" x14ac:dyDescent="0.3">
      <c r="A129" s="9">
        <v>3809</v>
      </c>
      <c r="B129" s="9" t="s">
        <v>243</v>
      </c>
      <c r="C129" s="10">
        <v>379.09</v>
      </c>
      <c r="D129" s="10">
        <v>73815</v>
      </c>
      <c r="E129" s="10">
        <v>300820</v>
      </c>
      <c r="F129" s="11">
        <f t="shared" si="4"/>
        <v>374635</v>
      </c>
      <c r="G129" s="10">
        <f t="shared" si="7"/>
        <v>37909</v>
      </c>
      <c r="H129" s="10">
        <v>300820</v>
      </c>
      <c r="I129" s="10">
        <f t="shared" si="5"/>
        <v>32223</v>
      </c>
      <c r="J129" s="12">
        <f t="shared" si="6"/>
        <v>370952</v>
      </c>
    </row>
    <row r="130" spans="1:10" x14ac:dyDescent="0.3">
      <c r="A130" s="9">
        <v>3810</v>
      </c>
      <c r="B130" s="9" t="s">
        <v>83</v>
      </c>
      <c r="C130" s="10">
        <v>988.68999999999994</v>
      </c>
      <c r="D130" s="10">
        <v>188393</v>
      </c>
      <c r="E130" s="10">
        <v>524773</v>
      </c>
      <c r="F130" s="11">
        <f t="shared" si="4"/>
        <v>713166</v>
      </c>
      <c r="G130" s="10">
        <f t="shared" si="7"/>
        <v>98869</v>
      </c>
      <c r="H130" s="10">
        <v>524773</v>
      </c>
      <c r="I130" s="10">
        <f t="shared" si="5"/>
        <v>84039</v>
      </c>
      <c r="J130" s="12">
        <f t="shared" si="6"/>
        <v>707681</v>
      </c>
    </row>
    <row r="131" spans="1:10" x14ac:dyDescent="0.3">
      <c r="A131" s="9">
        <v>3904</v>
      </c>
      <c r="B131" s="9" t="s">
        <v>252</v>
      </c>
      <c r="C131" s="10">
        <v>639.15</v>
      </c>
      <c r="D131" s="10">
        <v>114234</v>
      </c>
      <c r="E131" s="10">
        <v>540784</v>
      </c>
      <c r="F131" s="11">
        <f t="shared" si="4"/>
        <v>655018</v>
      </c>
      <c r="G131" s="10">
        <f t="shared" si="7"/>
        <v>63915</v>
      </c>
      <c r="H131" s="10">
        <v>540784</v>
      </c>
      <c r="I131" s="10">
        <f t="shared" si="5"/>
        <v>54328</v>
      </c>
      <c r="J131" s="12">
        <f t="shared" si="6"/>
        <v>659027</v>
      </c>
    </row>
    <row r="132" spans="1:10" x14ac:dyDescent="0.3">
      <c r="A132" s="9">
        <v>4003</v>
      </c>
      <c r="B132" s="9" t="s">
        <v>210</v>
      </c>
      <c r="C132" s="10">
        <v>1239.71</v>
      </c>
      <c r="D132" s="10">
        <v>255135</v>
      </c>
      <c r="E132" s="10">
        <v>726974</v>
      </c>
      <c r="F132" s="11">
        <f t="shared" si="4"/>
        <v>982109</v>
      </c>
      <c r="G132" s="10">
        <f t="shared" si="7"/>
        <v>123971</v>
      </c>
      <c r="H132" s="10">
        <v>726974</v>
      </c>
      <c r="I132" s="10">
        <f t="shared" si="5"/>
        <v>105375</v>
      </c>
      <c r="J132" s="12">
        <f t="shared" si="6"/>
        <v>956320</v>
      </c>
    </row>
    <row r="133" spans="1:10" x14ac:dyDescent="0.3">
      <c r="A133" s="9">
        <v>4101</v>
      </c>
      <c r="B133" s="9" t="s">
        <v>178</v>
      </c>
      <c r="C133" s="10">
        <v>1221.52</v>
      </c>
      <c r="D133" s="10">
        <v>240729</v>
      </c>
      <c r="E133" s="10">
        <v>799266</v>
      </c>
      <c r="F133" s="11">
        <f t="shared" si="4"/>
        <v>1039995</v>
      </c>
      <c r="G133" s="10">
        <f t="shared" si="7"/>
        <v>122152</v>
      </c>
      <c r="H133" s="10">
        <v>799266</v>
      </c>
      <c r="I133" s="10">
        <f t="shared" si="5"/>
        <v>103829</v>
      </c>
      <c r="J133" s="12">
        <f t="shared" si="6"/>
        <v>1025247</v>
      </c>
    </row>
    <row r="134" spans="1:10" x14ac:dyDescent="0.3">
      <c r="A134" s="9">
        <v>4102</v>
      </c>
      <c r="B134" s="9" t="s">
        <v>163</v>
      </c>
      <c r="C134" s="10">
        <v>502.07</v>
      </c>
      <c r="D134" s="10">
        <v>91886</v>
      </c>
      <c r="E134" s="10">
        <v>365765</v>
      </c>
      <c r="F134" s="11">
        <f t="shared" si="4"/>
        <v>457651</v>
      </c>
      <c r="G134" s="10">
        <f t="shared" si="7"/>
        <v>50207</v>
      </c>
      <c r="H134" s="10">
        <v>365765</v>
      </c>
      <c r="I134" s="10">
        <f t="shared" si="5"/>
        <v>42676</v>
      </c>
      <c r="J134" s="12">
        <f t="shared" si="6"/>
        <v>458648</v>
      </c>
    </row>
    <row r="135" spans="1:10" x14ac:dyDescent="0.3">
      <c r="A135" s="9">
        <v>4201</v>
      </c>
      <c r="B135" s="9" t="s">
        <v>140</v>
      </c>
      <c r="C135" s="10">
        <v>1211.1199999999999</v>
      </c>
      <c r="D135" s="10">
        <v>228246</v>
      </c>
      <c r="E135" s="10">
        <v>786390</v>
      </c>
      <c r="F135" s="11">
        <f t="shared" si="4"/>
        <v>1014636</v>
      </c>
      <c r="G135" s="10">
        <f t="shared" si="7"/>
        <v>121111.99999999999</v>
      </c>
      <c r="H135" s="10">
        <v>786390</v>
      </c>
      <c r="I135" s="10">
        <f t="shared" si="5"/>
        <v>102945</v>
      </c>
      <c r="J135" s="12">
        <f t="shared" si="6"/>
        <v>1010447</v>
      </c>
    </row>
    <row r="136" spans="1:10" x14ac:dyDescent="0.3">
      <c r="A136" s="9">
        <v>4202</v>
      </c>
      <c r="B136" s="9" t="s">
        <v>141</v>
      </c>
      <c r="C136" s="10">
        <v>452.9</v>
      </c>
      <c r="D136" s="10">
        <v>81439</v>
      </c>
      <c r="E136" s="10">
        <v>393026</v>
      </c>
      <c r="F136" s="11">
        <f t="shared" ref="F136:F199" si="8">D136+E136</f>
        <v>474465</v>
      </c>
      <c r="G136" s="10">
        <f t="shared" si="7"/>
        <v>45290</v>
      </c>
      <c r="H136" s="10">
        <v>393026</v>
      </c>
      <c r="I136" s="10">
        <f t="shared" ref="I136:I199" si="9">ROUND(C136*85,0)</f>
        <v>38497</v>
      </c>
      <c r="J136" s="12">
        <f t="shared" si="6"/>
        <v>476813</v>
      </c>
    </row>
    <row r="137" spans="1:10" x14ac:dyDescent="0.3">
      <c r="A137" s="9">
        <v>4203</v>
      </c>
      <c r="B137" s="9" t="s">
        <v>179</v>
      </c>
      <c r="C137" s="10">
        <v>885.76</v>
      </c>
      <c r="D137" s="10">
        <v>187982</v>
      </c>
      <c r="E137" s="10">
        <v>770311</v>
      </c>
      <c r="F137" s="11">
        <f t="shared" si="8"/>
        <v>958293</v>
      </c>
      <c r="G137" s="10">
        <f t="shared" si="7"/>
        <v>88576</v>
      </c>
      <c r="H137" s="10">
        <v>770311</v>
      </c>
      <c r="I137" s="10">
        <f t="shared" si="9"/>
        <v>75290</v>
      </c>
      <c r="J137" s="12">
        <f t="shared" ref="J137:J201" si="10">G137+H137+I137</f>
        <v>934177</v>
      </c>
    </row>
    <row r="138" spans="1:10" x14ac:dyDescent="0.3">
      <c r="A138" s="9">
        <v>4204</v>
      </c>
      <c r="B138" s="9" t="s">
        <v>57</v>
      </c>
      <c r="C138" s="10">
        <v>452.49</v>
      </c>
      <c r="D138" s="10">
        <v>81676</v>
      </c>
      <c r="E138" s="10">
        <v>331429</v>
      </c>
      <c r="F138" s="11">
        <f t="shared" si="8"/>
        <v>413105</v>
      </c>
      <c r="G138" s="10">
        <f t="shared" ref="G138:G202" si="11">C138*100</f>
        <v>45249</v>
      </c>
      <c r="H138" s="10">
        <v>331429</v>
      </c>
      <c r="I138" s="10">
        <f t="shared" si="9"/>
        <v>38462</v>
      </c>
      <c r="J138" s="12">
        <f t="shared" si="10"/>
        <v>415140</v>
      </c>
    </row>
    <row r="139" spans="1:10" x14ac:dyDescent="0.3">
      <c r="A139" s="9">
        <v>4301</v>
      </c>
      <c r="B139" s="9" t="s">
        <v>85</v>
      </c>
      <c r="C139" s="10">
        <v>1467.87</v>
      </c>
      <c r="D139" s="10">
        <v>291118</v>
      </c>
      <c r="E139" s="10">
        <v>685876</v>
      </c>
      <c r="F139" s="11">
        <f t="shared" si="8"/>
        <v>976994</v>
      </c>
      <c r="G139" s="10">
        <f t="shared" si="11"/>
        <v>146787</v>
      </c>
      <c r="H139" s="10">
        <v>685876</v>
      </c>
      <c r="I139" s="10">
        <f t="shared" si="9"/>
        <v>124769</v>
      </c>
      <c r="J139" s="12">
        <f t="shared" si="10"/>
        <v>957432</v>
      </c>
    </row>
    <row r="140" spans="1:10" x14ac:dyDescent="0.3">
      <c r="A140" s="9">
        <v>4302</v>
      </c>
      <c r="B140" s="9" t="s">
        <v>142</v>
      </c>
      <c r="C140" s="10">
        <v>580.22</v>
      </c>
      <c r="D140" s="10">
        <v>116570</v>
      </c>
      <c r="E140" s="10">
        <v>487807</v>
      </c>
      <c r="F140" s="11">
        <f t="shared" si="8"/>
        <v>604377</v>
      </c>
      <c r="G140" s="10">
        <f t="shared" si="11"/>
        <v>58022</v>
      </c>
      <c r="H140" s="10">
        <v>487807</v>
      </c>
      <c r="I140" s="10">
        <f t="shared" si="9"/>
        <v>49319</v>
      </c>
      <c r="J140" s="12">
        <f t="shared" si="10"/>
        <v>595148</v>
      </c>
    </row>
    <row r="141" spans="1:10" x14ac:dyDescent="0.3">
      <c r="A141" s="9">
        <v>4303</v>
      </c>
      <c r="B141" s="9" t="s">
        <v>121</v>
      </c>
      <c r="C141" s="10">
        <v>611.79</v>
      </c>
      <c r="D141" s="10">
        <v>113383</v>
      </c>
      <c r="E141" s="10">
        <v>526686</v>
      </c>
      <c r="F141" s="11">
        <f t="shared" si="8"/>
        <v>640069</v>
      </c>
      <c r="G141" s="10">
        <f t="shared" si="11"/>
        <v>61179</v>
      </c>
      <c r="H141" s="10">
        <v>526686</v>
      </c>
      <c r="I141" s="10">
        <f t="shared" si="9"/>
        <v>52002</v>
      </c>
      <c r="J141" s="12">
        <f t="shared" si="10"/>
        <v>639867</v>
      </c>
    </row>
    <row r="142" spans="1:10" x14ac:dyDescent="0.3">
      <c r="A142" s="9">
        <v>4304</v>
      </c>
      <c r="B142" s="9" t="s">
        <v>36</v>
      </c>
      <c r="C142" s="10">
        <v>10104.15</v>
      </c>
      <c r="D142" s="10">
        <v>0</v>
      </c>
      <c r="E142" s="10">
        <v>2459341</v>
      </c>
      <c r="F142" s="11">
        <f t="shared" si="8"/>
        <v>2459341</v>
      </c>
      <c r="G142" s="10">
        <v>0</v>
      </c>
      <c r="H142" s="10">
        <v>2459341</v>
      </c>
      <c r="I142" s="10">
        <f t="shared" si="9"/>
        <v>858853</v>
      </c>
      <c r="J142" s="12">
        <f t="shared" si="10"/>
        <v>3318194</v>
      </c>
    </row>
    <row r="143" spans="1:10" x14ac:dyDescent="0.3">
      <c r="A143" s="9">
        <v>4401</v>
      </c>
      <c r="B143" s="9" t="s">
        <v>109</v>
      </c>
      <c r="C143" s="10">
        <v>2110.8700000000003</v>
      </c>
      <c r="D143" s="10">
        <v>410472</v>
      </c>
      <c r="E143" s="10">
        <v>1039284</v>
      </c>
      <c r="F143" s="11">
        <f t="shared" si="8"/>
        <v>1449756</v>
      </c>
      <c r="G143" s="10">
        <f t="shared" si="11"/>
        <v>211087.00000000003</v>
      </c>
      <c r="H143" s="10">
        <v>1039284</v>
      </c>
      <c r="I143" s="10">
        <f t="shared" si="9"/>
        <v>179424</v>
      </c>
      <c r="J143" s="12">
        <f t="shared" si="10"/>
        <v>1429795</v>
      </c>
    </row>
    <row r="144" spans="1:10" x14ac:dyDescent="0.3">
      <c r="A144" s="9">
        <v>4404</v>
      </c>
      <c r="B144" s="9" t="s">
        <v>280</v>
      </c>
      <c r="C144" s="10">
        <v>185</v>
      </c>
      <c r="D144" s="10">
        <f>ROUND(156183*0.24,0)</f>
        <v>37484</v>
      </c>
      <c r="E144" s="10">
        <f>ROUND(671989*0.24,0)</f>
        <v>161277</v>
      </c>
      <c r="F144" s="11">
        <f t="shared" si="8"/>
        <v>198761</v>
      </c>
      <c r="G144" s="10">
        <f t="shared" si="11"/>
        <v>18500</v>
      </c>
      <c r="H144" s="10">
        <f>E144</f>
        <v>161277</v>
      </c>
      <c r="I144" s="10">
        <f t="shared" si="9"/>
        <v>15725</v>
      </c>
      <c r="J144" s="12">
        <f t="shared" si="10"/>
        <v>195502</v>
      </c>
    </row>
    <row r="145" spans="1:10" x14ac:dyDescent="0.3">
      <c r="A145" s="9">
        <v>4501</v>
      </c>
      <c r="B145" s="9" t="s">
        <v>164</v>
      </c>
      <c r="C145" s="10">
        <v>724.63</v>
      </c>
      <c r="D145" s="10">
        <v>155165</v>
      </c>
      <c r="E145" s="10">
        <v>393034</v>
      </c>
      <c r="F145" s="11">
        <f t="shared" si="8"/>
        <v>548199</v>
      </c>
      <c r="G145" s="10">
        <f t="shared" si="11"/>
        <v>72463</v>
      </c>
      <c r="H145" s="10">
        <v>393034</v>
      </c>
      <c r="I145" s="10">
        <f t="shared" si="9"/>
        <v>61594</v>
      </c>
      <c r="J145" s="12">
        <f t="shared" si="10"/>
        <v>527091</v>
      </c>
    </row>
    <row r="146" spans="1:10" x14ac:dyDescent="0.3">
      <c r="A146" s="9">
        <v>4502</v>
      </c>
      <c r="B146" s="9" t="s">
        <v>180</v>
      </c>
      <c r="C146" s="10">
        <v>928.98</v>
      </c>
      <c r="D146" s="10">
        <v>178220</v>
      </c>
      <c r="E146" s="10">
        <v>529905</v>
      </c>
      <c r="F146" s="11">
        <f t="shared" si="8"/>
        <v>708125</v>
      </c>
      <c r="G146" s="10">
        <f t="shared" si="11"/>
        <v>92898</v>
      </c>
      <c r="H146" s="10">
        <v>529905</v>
      </c>
      <c r="I146" s="10">
        <f t="shared" si="9"/>
        <v>78963</v>
      </c>
      <c r="J146" s="12">
        <f t="shared" si="10"/>
        <v>701766</v>
      </c>
    </row>
    <row r="147" spans="1:10" x14ac:dyDescent="0.3">
      <c r="A147" s="9">
        <v>4602</v>
      </c>
      <c r="B147" s="9" t="s">
        <v>25</v>
      </c>
      <c r="C147" s="10">
        <v>1179.97</v>
      </c>
      <c r="D147" s="10">
        <v>221869</v>
      </c>
      <c r="E147" s="10">
        <v>520511</v>
      </c>
      <c r="F147" s="11">
        <f t="shared" si="8"/>
        <v>742380</v>
      </c>
      <c r="G147" s="10">
        <f t="shared" si="11"/>
        <v>117997</v>
      </c>
      <c r="H147" s="10">
        <v>520511</v>
      </c>
      <c r="I147" s="10">
        <f t="shared" si="9"/>
        <v>100297</v>
      </c>
      <c r="J147" s="12">
        <f t="shared" si="10"/>
        <v>738805</v>
      </c>
    </row>
    <row r="148" spans="1:10" x14ac:dyDescent="0.3">
      <c r="A148" s="9">
        <v>4603</v>
      </c>
      <c r="B148" s="9" t="s">
        <v>122</v>
      </c>
      <c r="C148" s="10">
        <v>986.4</v>
      </c>
      <c r="D148" s="10">
        <v>196357</v>
      </c>
      <c r="E148" s="10">
        <v>495075</v>
      </c>
      <c r="F148" s="11">
        <f t="shared" si="8"/>
        <v>691432</v>
      </c>
      <c r="G148" s="10">
        <f t="shared" si="11"/>
        <v>98640</v>
      </c>
      <c r="H148" s="10">
        <v>495075</v>
      </c>
      <c r="I148" s="10">
        <f t="shared" si="9"/>
        <v>83844</v>
      </c>
      <c r="J148" s="12">
        <f t="shared" si="10"/>
        <v>677559</v>
      </c>
    </row>
    <row r="149" spans="1:10" x14ac:dyDescent="0.3">
      <c r="A149" s="9">
        <v>4605</v>
      </c>
      <c r="B149" s="9" t="s">
        <v>123</v>
      </c>
      <c r="C149" s="10">
        <v>3563.48</v>
      </c>
      <c r="D149" s="10">
        <v>719609</v>
      </c>
      <c r="E149" s="10">
        <v>1582080</v>
      </c>
      <c r="F149" s="11">
        <f t="shared" si="8"/>
        <v>2301689</v>
      </c>
      <c r="G149" s="10">
        <f t="shared" si="11"/>
        <v>356348</v>
      </c>
      <c r="H149" s="10">
        <v>1582080</v>
      </c>
      <c r="I149" s="10">
        <f t="shared" si="9"/>
        <v>302896</v>
      </c>
      <c r="J149" s="12">
        <f t="shared" si="10"/>
        <v>2241324</v>
      </c>
    </row>
    <row r="150" spans="1:10" x14ac:dyDescent="0.3">
      <c r="A150" s="9">
        <v>4701</v>
      </c>
      <c r="B150" s="9" t="s">
        <v>44</v>
      </c>
      <c r="C150" s="10">
        <v>426.18</v>
      </c>
      <c r="D150" s="10">
        <v>76712</v>
      </c>
      <c r="E150" s="10">
        <v>281289</v>
      </c>
      <c r="F150" s="11">
        <f t="shared" si="8"/>
        <v>358001</v>
      </c>
      <c r="G150" s="10">
        <f t="shared" si="11"/>
        <v>42618</v>
      </c>
      <c r="H150" s="10">
        <v>281289</v>
      </c>
      <c r="I150" s="10">
        <f t="shared" si="9"/>
        <v>36225</v>
      </c>
      <c r="J150" s="12">
        <f t="shared" si="10"/>
        <v>360132</v>
      </c>
    </row>
    <row r="151" spans="1:10" x14ac:dyDescent="0.3">
      <c r="A151" s="9">
        <v>4702</v>
      </c>
      <c r="B151" s="9" t="s">
        <v>227</v>
      </c>
      <c r="C151" s="10">
        <v>1234.94</v>
      </c>
      <c r="D151" s="10">
        <v>296914</v>
      </c>
      <c r="E151" s="10">
        <v>981141</v>
      </c>
      <c r="F151" s="11">
        <f t="shared" si="8"/>
        <v>1278055</v>
      </c>
      <c r="G151" s="10">
        <f t="shared" si="11"/>
        <v>123494</v>
      </c>
      <c r="H151" s="10">
        <v>981141</v>
      </c>
      <c r="I151" s="10">
        <f t="shared" si="9"/>
        <v>104970</v>
      </c>
      <c r="J151" s="12">
        <f t="shared" si="10"/>
        <v>1209605</v>
      </c>
    </row>
    <row r="152" spans="1:10" x14ac:dyDescent="0.3">
      <c r="A152" s="9">
        <v>4706</v>
      </c>
      <c r="B152" s="9" t="s">
        <v>202</v>
      </c>
      <c r="C152" s="10">
        <v>1049.31</v>
      </c>
      <c r="D152" s="10">
        <v>207561</v>
      </c>
      <c r="E152" s="10">
        <v>638247</v>
      </c>
      <c r="F152" s="11">
        <f t="shared" si="8"/>
        <v>845808</v>
      </c>
      <c r="G152" s="10">
        <f t="shared" si="11"/>
        <v>104931</v>
      </c>
      <c r="H152" s="10">
        <v>638247</v>
      </c>
      <c r="I152" s="10">
        <f t="shared" si="9"/>
        <v>89191</v>
      </c>
      <c r="J152" s="12">
        <f t="shared" si="10"/>
        <v>832369</v>
      </c>
    </row>
    <row r="153" spans="1:10" x14ac:dyDescent="0.3">
      <c r="A153" s="9">
        <v>4708</v>
      </c>
      <c r="B153" s="9" t="s">
        <v>211</v>
      </c>
      <c r="C153" s="10">
        <v>1178.8799999999999</v>
      </c>
      <c r="D153" s="10">
        <v>221086</v>
      </c>
      <c r="E153" s="10">
        <v>553353</v>
      </c>
      <c r="F153" s="11">
        <f t="shared" si="8"/>
        <v>774439</v>
      </c>
      <c r="G153" s="10">
        <f t="shared" si="11"/>
        <v>117887.99999999999</v>
      </c>
      <c r="H153" s="10">
        <v>553353</v>
      </c>
      <c r="I153" s="10">
        <f t="shared" si="9"/>
        <v>100205</v>
      </c>
      <c r="J153" s="12">
        <f t="shared" si="10"/>
        <v>771446</v>
      </c>
    </row>
    <row r="154" spans="1:10" x14ac:dyDescent="0.3">
      <c r="A154" s="9">
        <v>4712</v>
      </c>
      <c r="B154" s="9" t="s">
        <v>52</v>
      </c>
      <c r="C154" s="10">
        <v>966.46</v>
      </c>
      <c r="D154" s="10">
        <v>183424</v>
      </c>
      <c r="E154" s="10">
        <v>386440</v>
      </c>
      <c r="F154" s="11">
        <f t="shared" si="8"/>
        <v>569864</v>
      </c>
      <c r="G154" s="10">
        <f t="shared" si="11"/>
        <v>96646</v>
      </c>
      <c r="H154" s="10">
        <v>386440</v>
      </c>
      <c r="I154" s="10">
        <f t="shared" si="9"/>
        <v>82149</v>
      </c>
      <c r="J154" s="12">
        <f t="shared" si="10"/>
        <v>565235</v>
      </c>
    </row>
    <row r="155" spans="1:10" x14ac:dyDescent="0.3">
      <c r="A155" s="9">
        <v>4713</v>
      </c>
      <c r="B155" s="9" t="s">
        <v>251</v>
      </c>
      <c r="C155" s="10">
        <v>796.61</v>
      </c>
      <c r="D155" s="10">
        <v>190746</v>
      </c>
      <c r="E155" s="10">
        <v>723154</v>
      </c>
      <c r="F155" s="11">
        <f t="shared" si="8"/>
        <v>913900</v>
      </c>
      <c r="G155" s="10">
        <f t="shared" si="11"/>
        <v>79661</v>
      </c>
      <c r="H155" s="10">
        <v>723154</v>
      </c>
      <c r="I155" s="10">
        <f t="shared" si="9"/>
        <v>67712</v>
      </c>
      <c r="J155" s="12">
        <f t="shared" si="10"/>
        <v>870527</v>
      </c>
    </row>
    <row r="156" spans="1:10" x14ac:dyDescent="0.3">
      <c r="A156" s="9">
        <v>4801</v>
      </c>
      <c r="B156" s="9" t="s">
        <v>228</v>
      </c>
      <c r="C156" s="10">
        <v>365.56</v>
      </c>
      <c r="D156" s="10">
        <v>81198</v>
      </c>
      <c r="E156" s="10">
        <v>404670</v>
      </c>
      <c r="F156" s="11">
        <f t="shared" si="8"/>
        <v>485868</v>
      </c>
      <c r="G156" s="10">
        <f t="shared" si="11"/>
        <v>36556</v>
      </c>
      <c r="H156" s="10">
        <v>404670</v>
      </c>
      <c r="I156" s="10">
        <f t="shared" si="9"/>
        <v>31073</v>
      </c>
      <c r="J156" s="12">
        <f t="shared" si="10"/>
        <v>472299</v>
      </c>
    </row>
    <row r="157" spans="1:10" x14ac:dyDescent="0.3">
      <c r="A157" s="9">
        <v>4802</v>
      </c>
      <c r="B157" s="9" t="s">
        <v>254</v>
      </c>
      <c r="C157" s="10">
        <v>379.37</v>
      </c>
      <c r="D157" s="10">
        <v>81250</v>
      </c>
      <c r="E157" s="10">
        <v>387691</v>
      </c>
      <c r="F157" s="11">
        <f t="shared" si="8"/>
        <v>468941</v>
      </c>
      <c r="G157" s="10">
        <f t="shared" si="11"/>
        <v>37937</v>
      </c>
      <c r="H157" s="10">
        <v>387691</v>
      </c>
      <c r="I157" s="10">
        <f t="shared" si="9"/>
        <v>32246</v>
      </c>
      <c r="J157" s="12">
        <f t="shared" si="10"/>
        <v>457874</v>
      </c>
    </row>
    <row r="158" spans="1:10" x14ac:dyDescent="0.3">
      <c r="A158" s="9">
        <v>4901</v>
      </c>
      <c r="B158" s="9" t="s">
        <v>241</v>
      </c>
      <c r="C158" s="10">
        <v>560.12</v>
      </c>
      <c r="D158" s="10">
        <v>102172</v>
      </c>
      <c r="E158" s="10">
        <v>363619</v>
      </c>
      <c r="F158" s="11">
        <f t="shared" si="8"/>
        <v>465791</v>
      </c>
      <c r="G158" s="10">
        <f t="shared" si="11"/>
        <v>56012</v>
      </c>
      <c r="H158" s="10">
        <v>363619</v>
      </c>
      <c r="I158" s="10">
        <f t="shared" si="9"/>
        <v>47610</v>
      </c>
      <c r="J158" s="12">
        <f t="shared" si="10"/>
        <v>467241</v>
      </c>
    </row>
    <row r="159" spans="1:10" x14ac:dyDescent="0.3">
      <c r="A159" s="9">
        <v>4902</v>
      </c>
      <c r="B159" s="9" t="s">
        <v>181</v>
      </c>
      <c r="C159" s="10">
        <v>384.90999999999997</v>
      </c>
      <c r="D159" s="10">
        <v>81872</v>
      </c>
      <c r="E159" s="10">
        <v>314831</v>
      </c>
      <c r="F159" s="11">
        <f t="shared" si="8"/>
        <v>396703</v>
      </c>
      <c r="G159" s="10">
        <f t="shared" si="11"/>
        <v>38491</v>
      </c>
      <c r="H159" s="10">
        <v>314831</v>
      </c>
      <c r="I159" s="10">
        <f t="shared" si="9"/>
        <v>32717</v>
      </c>
      <c r="J159" s="12">
        <f t="shared" si="10"/>
        <v>386039</v>
      </c>
    </row>
    <row r="160" spans="1:10" x14ac:dyDescent="0.3">
      <c r="A160" s="9">
        <v>5006</v>
      </c>
      <c r="B160" s="9" t="s">
        <v>203</v>
      </c>
      <c r="C160" s="10">
        <v>835.51</v>
      </c>
      <c r="D160" s="10">
        <v>167828</v>
      </c>
      <c r="E160" s="10">
        <v>644237</v>
      </c>
      <c r="F160" s="11">
        <f t="shared" si="8"/>
        <v>812065</v>
      </c>
      <c r="G160" s="10">
        <f t="shared" si="11"/>
        <v>83551</v>
      </c>
      <c r="H160" s="10">
        <v>644237</v>
      </c>
      <c r="I160" s="10">
        <f t="shared" si="9"/>
        <v>71018</v>
      </c>
      <c r="J160" s="12">
        <f t="shared" si="10"/>
        <v>798806</v>
      </c>
    </row>
    <row r="161" spans="1:10" x14ac:dyDescent="0.3">
      <c r="A161" s="9">
        <v>5008</v>
      </c>
      <c r="B161" s="9" t="s">
        <v>204</v>
      </c>
      <c r="C161" s="10">
        <v>419.38</v>
      </c>
      <c r="D161" s="10">
        <v>78629</v>
      </c>
      <c r="E161" s="10">
        <v>249475</v>
      </c>
      <c r="F161" s="11">
        <f t="shared" si="8"/>
        <v>328104</v>
      </c>
      <c r="G161" s="10">
        <f t="shared" si="11"/>
        <v>41938</v>
      </c>
      <c r="H161" s="10">
        <v>249475</v>
      </c>
      <c r="I161" s="10">
        <f t="shared" si="9"/>
        <v>35647</v>
      </c>
      <c r="J161" s="12">
        <f t="shared" si="10"/>
        <v>327060</v>
      </c>
    </row>
    <row r="162" spans="1:10" x14ac:dyDescent="0.3">
      <c r="A162" s="9">
        <v>5102</v>
      </c>
      <c r="B162" s="9" t="s">
        <v>86</v>
      </c>
      <c r="C162" s="10">
        <v>573.66999999999996</v>
      </c>
      <c r="D162" s="10">
        <f>ROUND(156183*0.76,0)</f>
        <v>118699</v>
      </c>
      <c r="E162" s="10">
        <f>ROUND(671989*0.76,0)</f>
        <v>510712</v>
      </c>
      <c r="F162" s="11">
        <f t="shared" si="8"/>
        <v>629411</v>
      </c>
      <c r="G162" s="10">
        <f t="shared" si="11"/>
        <v>57366.999999999993</v>
      </c>
      <c r="H162" s="10">
        <f>E162</f>
        <v>510712</v>
      </c>
      <c r="I162" s="10">
        <f t="shared" si="9"/>
        <v>48762</v>
      </c>
      <c r="J162" s="12">
        <f t="shared" si="10"/>
        <v>616841</v>
      </c>
    </row>
    <row r="163" spans="1:10" x14ac:dyDescent="0.3">
      <c r="A163" s="9">
        <v>5106</v>
      </c>
      <c r="B163" s="9" t="s">
        <v>192</v>
      </c>
      <c r="C163" s="10">
        <v>246.10999999999999</v>
      </c>
      <c r="D163" s="10">
        <v>66467</v>
      </c>
      <c r="E163" s="10">
        <v>324659</v>
      </c>
      <c r="F163" s="11">
        <f t="shared" si="8"/>
        <v>391126</v>
      </c>
      <c r="G163" s="10">
        <f t="shared" si="11"/>
        <v>24611</v>
      </c>
      <c r="H163" s="10">
        <v>324659</v>
      </c>
      <c r="I163" s="10">
        <f t="shared" si="9"/>
        <v>20919</v>
      </c>
      <c r="J163" s="12">
        <f t="shared" si="10"/>
        <v>370189</v>
      </c>
    </row>
    <row r="164" spans="1:10" x14ac:dyDescent="0.3">
      <c r="A164" s="9">
        <v>5201</v>
      </c>
      <c r="B164" s="9" t="s">
        <v>143</v>
      </c>
      <c r="C164" s="10">
        <v>428.09</v>
      </c>
      <c r="D164" s="10">
        <v>89638</v>
      </c>
      <c r="E164" s="10">
        <v>352518</v>
      </c>
      <c r="F164" s="11">
        <f t="shared" si="8"/>
        <v>442156</v>
      </c>
      <c r="G164" s="10">
        <f t="shared" si="11"/>
        <v>42809</v>
      </c>
      <c r="H164" s="10">
        <v>352518</v>
      </c>
      <c r="I164" s="10">
        <f t="shared" si="9"/>
        <v>36388</v>
      </c>
      <c r="J164" s="12">
        <f t="shared" si="10"/>
        <v>431715</v>
      </c>
    </row>
    <row r="165" spans="1:10" x14ac:dyDescent="0.3">
      <c r="A165" s="9">
        <v>5204</v>
      </c>
      <c r="B165" s="9" t="s">
        <v>216</v>
      </c>
      <c r="C165" s="10">
        <v>1742.03</v>
      </c>
      <c r="D165" s="10">
        <v>393970</v>
      </c>
      <c r="E165" s="10">
        <v>1307648</v>
      </c>
      <c r="F165" s="11">
        <f t="shared" si="8"/>
        <v>1701618</v>
      </c>
      <c r="G165" s="10">
        <f t="shared" si="11"/>
        <v>174203</v>
      </c>
      <c r="H165" s="10">
        <v>1307648</v>
      </c>
      <c r="I165" s="10">
        <f t="shared" si="9"/>
        <v>148073</v>
      </c>
      <c r="J165" s="12">
        <f t="shared" si="10"/>
        <v>1629924</v>
      </c>
    </row>
    <row r="166" spans="1:10" x14ac:dyDescent="0.3">
      <c r="A166" s="9">
        <v>5205</v>
      </c>
      <c r="B166" s="9" t="s">
        <v>41</v>
      </c>
      <c r="C166" s="10">
        <v>807.26</v>
      </c>
      <c r="D166" s="10">
        <v>161758</v>
      </c>
      <c r="E166" s="10">
        <v>559066</v>
      </c>
      <c r="F166" s="11">
        <f t="shared" si="8"/>
        <v>720824</v>
      </c>
      <c r="G166" s="10">
        <f t="shared" si="11"/>
        <v>80726</v>
      </c>
      <c r="H166" s="10">
        <v>559066</v>
      </c>
      <c r="I166" s="10">
        <f t="shared" si="9"/>
        <v>68617</v>
      </c>
      <c r="J166" s="12">
        <f t="shared" si="10"/>
        <v>708409</v>
      </c>
    </row>
    <row r="167" spans="1:10" x14ac:dyDescent="0.3">
      <c r="A167" s="9">
        <v>5301</v>
      </c>
      <c r="B167" s="9" t="s">
        <v>144</v>
      </c>
      <c r="C167" s="10">
        <v>631.86</v>
      </c>
      <c r="D167" s="10">
        <v>117288</v>
      </c>
      <c r="E167" s="10">
        <v>400043</v>
      </c>
      <c r="F167" s="11">
        <f t="shared" si="8"/>
        <v>517331</v>
      </c>
      <c r="G167" s="10">
        <f t="shared" si="11"/>
        <v>63186</v>
      </c>
      <c r="H167" s="10">
        <v>400043</v>
      </c>
      <c r="I167" s="10">
        <f t="shared" si="9"/>
        <v>53708</v>
      </c>
      <c r="J167" s="12">
        <f t="shared" si="10"/>
        <v>516937</v>
      </c>
    </row>
    <row r="168" spans="1:10" x14ac:dyDescent="0.3">
      <c r="A168" s="9">
        <v>5303</v>
      </c>
      <c r="B168" s="9" t="s">
        <v>94</v>
      </c>
      <c r="C168" s="10">
        <v>814.95</v>
      </c>
      <c r="D168" s="10">
        <v>169867</v>
      </c>
      <c r="E168" s="10">
        <v>430116</v>
      </c>
      <c r="F168" s="11">
        <f t="shared" si="8"/>
        <v>599983</v>
      </c>
      <c r="G168" s="10">
        <f t="shared" si="11"/>
        <v>81495</v>
      </c>
      <c r="H168" s="10">
        <v>430116</v>
      </c>
      <c r="I168" s="10">
        <f t="shared" si="9"/>
        <v>69271</v>
      </c>
      <c r="J168" s="12">
        <f t="shared" si="10"/>
        <v>580882</v>
      </c>
    </row>
    <row r="169" spans="1:10" x14ac:dyDescent="0.3">
      <c r="A169" s="9">
        <v>5401</v>
      </c>
      <c r="B169" s="9" t="s">
        <v>244</v>
      </c>
      <c r="C169" s="10">
        <v>609.99</v>
      </c>
      <c r="D169" s="10">
        <v>128083</v>
      </c>
      <c r="E169" s="10">
        <v>349531</v>
      </c>
      <c r="F169" s="11">
        <f t="shared" si="8"/>
        <v>477614</v>
      </c>
      <c r="G169" s="10">
        <f t="shared" si="11"/>
        <v>60999</v>
      </c>
      <c r="H169" s="10">
        <v>349531</v>
      </c>
      <c r="I169" s="10">
        <f t="shared" si="9"/>
        <v>51849</v>
      </c>
      <c r="J169" s="12">
        <f t="shared" si="10"/>
        <v>462379</v>
      </c>
    </row>
    <row r="170" spans="1:10" x14ac:dyDescent="0.3">
      <c r="A170" s="9">
        <v>5403</v>
      </c>
      <c r="B170" s="9" t="s">
        <v>265</v>
      </c>
      <c r="C170" s="10">
        <v>967.9</v>
      </c>
      <c r="D170" s="10">
        <v>213603</v>
      </c>
      <c r="E170" s="10">
        <v>391227</v>
      </c>
      <c r="F170" s="11">
        <f t="shared" si="8"/>
        <v>604830</v>
      </c>
      <c r="G170" s="10">
        <f t="shared" si="11"/>
        <v>96790</v>
      </c>
      <c r="H170" s="10">
        <v>391227</v>
      </c>
      <c r="I170" s="10">
        <f t="shared" si="9"/>
        <v>82272</v>
      </c>
      <c r="J170" s="12">
        <f t="shared" si="10"/>
        <v>570289</v>
      </c>
    </row>
    <row r="171" spans="1:10" x14ac:dyDescent="0.3">
      <c r="A171" s="9">
        <v>5404</v>
      </c>
      <c r="B171" s="9" t="s">
        <v>266</v>
      </c>
      <c r="C171" s="10">
        <v>183.29999999999998</v>
      </c>
      <c r="D171" s="10">
        <v>60386</v>
      </c>
      <c r="E171" s="10">
        <v>224638</v>
      </c>
      <c r="F171" s="11">
        <f t="shared" si="8"/>
        <v>285024</v>
      </c>
      <c r="G171" s="10">
        <f t="shared" si="11"/>
        <v>18330</v>
      </c>
      <c r="H171" s="10">
        <v>224638</v>
      </c>
      <c r="I171" s="10">
        <f t="shared" si="9"/>
        <v>15581</v>
      </c>
      <c r="J171" s="12">
        <f t="shared" si="10"/>
        <v>258549</v>
      </c>
    </row>
    <row r="172" spans="1:10" x14ac:dyDescent="0.3">
      <c r="A172" s="9">
        <v>5502</v>
      </c>
      <c r="B172" s="9" t="s">
        <v>193</v>
      </c>
      <c r="C172" s="10">
        <v>906.33</v>
      </c>
      <c r="D172" s="10">
        <v>181561</v>
      </c>
      <c r="E172" s="10">
        <v>670930</v>
      </c>
      <c r="F172" s="11">
        <f t="shared" si="8"/>
        <v>852491</v>
      </c>
      <c r="G172" s="10">
        <f t="shared" si="11"/>
        <v>90633</v>
      </c>
      <c r="H172" s="10">
        <v>670930</v>
      </c>
      <c r="I172" s="10">
        <f t="shared" si="9"/>
        <v>77038</v>
      </c>
      <c r="J172" s="12">
        <f t="shared" si="10"/>
        <v>838601</v>
      </c>
    </row>
    <row r="173" spans="1:10" x14ac:dyDescent="0.3">
      <c r="A173" s="9">
        <v>5503</v>
      </c>
      <c r="B173" s="9" t="s">
        <v>165</v>
      </c>
      <c r="C173" s="10">
        <v>339.4</v>
      </c>
      <c r="D173" s="10">
        <v>78803</v>
      </c>
      <c r="E173" s="10">
        <v>183024</v>
      </c>
      <c r="F173" s="11">
        <f t="shared" si="8"/>
        <v>261827</v>
      </c>
      <c r="G173" s="10">
        <f t="shared" si="11"/>
        <v>33940</v>
      </c>
      <c r="H173" s="10">
        <v>183024</v>
      </c>
      <c r="I173" s="10">
        <f t="shared" si="9"/>
        <v>28849</v>
      </c>
      <c r="J173" s="12">
        <f t="shared" si="10"/>
        <v>245813</v>
      </c>
    </row>
    <row r="174" spans="1:10" x14ac:dyDescent="0.3">
      <c r="A174" s="9">
        <v>5504</v>
      </c>
      <c r="B174" s="9" t="s">
        <v>182</v>
      </c>
      <c r="C174" s="10">
        <v>634.89</v>
      </c>
      <c r="D174" s="10">
        <v>127750</v>
      </c>
      <c r="E174" s="10">
        <v>370914</v>
      </c>
      <c r="F174" s="11">
        <f t="shared" si="8"/>
        <v>498664</v>
      </c>
      <c r="G174" s="10">
        <f t="shared" si="11"/>
        <v>63489</v>
      </c>
      <c r="H174" s="10">
        <v>370914</v>
      </c>
      <c r="I174" s="10">
        <f t="shared" si="9"/>
        <v>53966</v>
      </c>
      <c r="J174" s="12">
        <f t="shared" si="10"/>
        <v>488369</v>
      </c>
    </row>
    <row r="175" spans="1:10" x14ac:dyDescent="0.3">
      <c r="A175" s="9">
        <v>5602</v>
      </c>
      <c r="B175" s="9" t="s">
        <v>183</v>
      </c>
      <c r="C175" s="10">
        <v>1006.12</v>
      </c>
      <c r="D175" s="10">
        <v>199793</v>
      </c>
      <c r="E175" s="10">
        <v>556003</v>
      </c>
      <c r="F175" s="11">
        <f t="shared" si="8"/>
        <v>755796</v>
      </c>
      <c r="G175" s="10">
        <f t="shared" si="11"/>
        <v>100612</v>
      </c>
      <c r="H175" s="10">
        <v>556003</v>
      </c>
      <c r="I175" s="10">
        <f t="shared" si="9"/>
        <v>85520</v>
      </c>
      <c r="J175" s="12">
        <f t="shared" si="10"/>
        <v>742135</v>
      </c>
    </row>
    <row r="176" spans="1:10" x14ac:dyDescent="0.3">
      <c r="A176" s="9">
        <v>5604</v>
      </c>
      <c r="B176" s="9" t="s">
        <v>205</v>
      </c>
      <c r="C176" s="10">
        <v>490.84999999999997</v>
      </c>
      <c r="D176" s="10">
        <v>91845</v>
      </c>
      <c r="E176" s="10">
        <v>442313</v>
      </c>
      <c r="F176" s="11">
        <f t="shared" si="8"/>
        <v>534158</v>
      </c>
      <c r="G176" s="10">
        <f t="shared" si="11"/>
        <v>49085</v>
      </c>
      <c r="H176" s="10">
        <v>442313</v>
      </c>
      <c r="I176" s="10">
        <f t="shared" si="9"/>
        <v>41722</v>
      </c>
      <c r="J176" s="12">
        <f t="shared" si="10"/>
        <v>533120</v>
      </c>
    </row>
    <row r="177" spans="1:10" x14ac:dyDescent="0.3">
      <c r="A177" s="9">
        <v>5605</v>
      </c>
      <c r="B177" s="9" t="s">
        <v>264</v>
      </c>
      <c r="C177" s="10">
        <v>1341.41</v>
      </c>
      <c r="D177" s="10">
        <v>270927</v>
      </c>
      <c r="E177" s="10">
        <v>909502</v>
      </c>
      <c r="F177" s="11">
        <f t="shared" si="8"/>
        <v>1180429</v>
      </c>
      <c r="G177" s="10">
        <f t="shared" si="11"/>
        <v>134141</v>
      </c>
      <c r="H177" s="10">
        <v>909502</v>
      </c>
      <c r="I177" s="10">
        <f t="shared" si="9"/>
        <v>114020</v>
      </c>
      <c r="J177" s="12">
        <f t="shared" si="10"/>
        <v>1157663</v>
      </c>
    </row>
    <row r="178" spans="1:10" x14ac:dyDescent="0.3">
      <c r="A178" s="9">
        <v>5608</v>
      </c>
      <c r="B178" s="9" t="s">
        <v>166</v>
      </c>
      <c r="C178" s="10">
        <v>540.68999999999994</v>
      </c>
      <c r="D178" s="10">
        <v>103681</v>
      </c>
      <c r="E178" s="10">
        <v>463757</v>
      </c>
      <c r="F178" s="11">
        <f t="shared" si="8"/>
        <v>567438</v>
      </c>
      <c r="G178" s="10">
        <f t="shared" si="11"/>
        <v>54068.999999999993</v>
      </c>
      <c r="H178" s="10">
        <v>463757</v>
      </c>
      <c r="I178" s="10">
        <f t="shared" si="9"/>
        <v>45959</v>
      </c>
      <c r="J178" s="12">
        <f t="shared" si="10"/>
        <v>563785</v>
      </c>
    </row>
    <row r="179" spans="1:10" x14ac:dyDescent="0.3">
      <c r="A179" s="9">
        <v>5703</v>
      </c>
      <c r="B179" s="9" t="s">
        <v>95</v>
      </c>
      <c r="C179" s="10">
        <v>1652.54</v>
      </c>
      <c r="D179" s="10">
        <v>314702</v>
      </c>
      <c r="E179" s="10">
        <v>900483</v>
      </c>
      <c r="F179" s="11">
        <f t="shared" si="8"/>
        <v>1215185</v>
      </c>
      <c r="G179" s="10">
        <f t="shared" si="11"/>
        <v>165254</v>
      </c>
      <c r="H179" s="10">
        <v>900483</v>
      </c>
      <c r="I179" s="10">
        <f t="shared" si="9"/>
        <v>140466</v>
      </c>
      <c r="J179" s="12">
        <f t="shared" si="10"/>
        <v>1206203</v>
      </c>
    </row>
    <row r="180" spans="1:10" x14ac:dyDescent="0.3">
      <c r="A180" s="9">
        <v>5706</v>
      </c>
      <c r="B180" s="9" t="s">
        <v>194</v>
      </c>
      <c r="C180" s="10">
        <v>734.47</v>
      </c>
      <c r="D180" s="10">
        <v>143098</v>
      </c>
      <c r="E180" s="10">
        <v>408428</v>
      </c>
      <c r="F180" s="11">
        <f t="shared" si="8"/>
        <v>551526</v>
      </c>
      <c r="G180" s="10">
        <f t="shared" si="11"/>
        <v>73447</v>
      </c>
      <c r="H180" s="10">
        <v>408428</v>
      </c>
      <c r="I180" s="10">
        <f t="shared" si="9"/>
        <v>62430</v>
      </c>
      <c r="J180" s="12">
        <f t="shared" si="10"/>
        <v>544305</v>
      </c>
    </row>
    <row r="181" spans="1:10" x14ac:dyDescent="0.3">
      <c r="A181" s="9">
        <v>5707</v>
      </c>
      <c r="B181" s="9" t="s">
        <v>212</v>
      </c>
      <c r="C181" s="10">
        <v>692.91</v>
      </c>
      <c r="D181" s="10">
        <f>ROUND(161736*0.88,0)</f>
        <v>142328</v>
      </c>
      <c r="E181" s="10">
        <f>ROUND(615851*0.88,0)</f>
        <v>541949</v>
      </c>
      <c r="F181" s="11">
        <f t="shared" si="8"/>
        <v>684277</v>
      </c>
      <c r="G181" s="10">
        <f t="shared" si="11"/>
        <v>69291</v>
      </c>
      <c r="H181" s="10">
        <f>E181</f>
        <v>541949</v>
      </c>
      <c r="I181" s="10">
        <f t="shared" si="9"/>
        <v>58897</v>
      </c>
      <c r="J181" s="12">
        <f t="shared" si="10"/>
        <v>670137</v>
      </c>
    </row>
    <row r="182" spans="1:10" x14ac:dyDescent="0.3">
      <c r="A182" s="9">
        <v>5801</v>
      </c>
      <c r="B182" s="9" t="s">
        <v>145</v>
      </c>
      <c r="C182" s="10">
        <v>850.78</v>
      </c>
      <c r="D182" s="10">
        <v>170524</v>
      </c>
      <c r="E182" s="10">
        <v>528403</v>
      </c>
      <c r="F182" s="11">
        <f t="shared" si="8"/>
        <v>698927</v>
      </c>
      <c r="G182" s="10">
        <f t="shared" si="11"/>
        <v>85078</v>
      </c>
      <c r="H182" s="10">
        <v>528403</v>
      </c>
      <c r="I182" s="10">
        <f t="shared" si="9"/>
        <v>72316</v>
      </c>
      <c r="J182" s="12">
        <f t="shared" si="10"/>
        <v>685797</v>
      </c>
    </row>
    <row r="183" spans="1:10" x14ac:dyDescent="0.3">
      <c r="A183" s="9">
        <v>5802</v>
      </c>
      <c r="B183" s="9" t="s">
        <v>101</v>
      </c>
      <c r="C183" s="10">
        <v>1048.74</v>
      </c>
      <c r="D183" s="10">
        <v>223278</v>
      </c>
      <c r="E183" s="10">
        <v>588125</v>
      </c>
      <c r="F183" s="11">
        <f t="shared" si="8"/>
        <v>811403</v>
      </c>
      <c r="G183" s="10">
        <f t="shared" si="11"/>
        <v>104874</v>
      </c>
      <c r="H183" s="10">
        <v>588125</v>
      </c>
      <c r="I183" s="10">
        <f t="shared" si="9"/>
        <v>89143</v>
      </c>
      <c r="J183" s="12">
        <f t="shared" si="10"/>
        <v>782142</v>
      </c>
    </row>
    <row r="184" spans="1:10" x14ac:dyDescent="0.3">
      <c r="A184" s="9">
        <v>5803</v>
      </c>
      <c r="B184" s="9" t="s">
        <v>167</v>
      </c>
      <c r="C184" s="10">
        <v>688.35</v>
      </c>
      <c r="D184" s="10">
        <v>121625</v>
      </c>
      <c r="E184" s="10">
        <v>478156</v>
      </c>
      <c r="F184" s="11">
        <f t="shared" si="8"/>
        <v>599781</v>
      </c>
      <c r="G184" s="10">
        <f t="shared" si="11"/>
        <v>68835</v>
      </c>
      <c r="H184" s="10">
        <v>478156</v>
      </c>
      <c r="I184" s="10">
        <f t="shared" si="9"/>
        <v>58510</v>
      </c>
      <c r="J184" s="12">
        <f t="shared" si="10"/>
        <v>605501</v>
      </c>
    </row>
    <row r="185" spans="1:10" x14ac:dyDescent="0.3">
      <c r="A185" s="9">
        <v>5804</v>
      </c>
      <c r="B185" s="9" t="s">
        <v>22</v>
      </c>
      <c r="C185" s="10">
        <v>1788.22</v>
      </c>
      <c r="D185" s="10">
        <v>326614</v>
      </c>
      <c r="E185" s="10">
        <v>578956</v>
      </c>
      <c r="F185" s="11">
        <f t="shared" si="8"/>
        <v>905570</v>
      </c>
      <c r="G185" s="10">
        <f t="shared" si="11"/>
        <v>178822</v>
      </c>
      <c r="H185" s="10">
        <v>578956</v>
      </c>
      <c r="I185" s="10">
        <f t="shared" si="9"/>
        <v>151999</v>
      </c>
      <c r="J185" s="12">
        <f t="shared" si="10"/>
        <v>909777</v>
      </c>
    </row>
    <row r="186" spans="1:10" x14ac:dyDescent="0.3">
      <c r="A186" s="9">
        <v>5805</v>
      </c>
      <c r="B186" s="9" t="s">
        <v>87</v>
      </c>
      <c r="C186" s="10">
        <v>5157.33</v>
      </c>
      <c r="D186" s="10">
        <v>995139</v>
      </c>
      <c r="E186" s="10">
        <v>1196839</v>
      </c>
      <c r="F186" s="11">
        <f t="shared" si="8"/>
        <v>2191978</v>
      </c>
      <c r="G186" s="10">
        <f t="shared" si="11"/>
        <v>515733</v>
      </c>
      <c r="H186" s="10">
        <v>1196839</v>
      </c>
      <c r="I186" s="10">
        <f t="shared" si="9"/>
        <v>438373</v>
      </c>
      <c r="J186" s="12">
        <f t="shared" si="10"/>
        <v>2150945</v>
      </c>
    </row>
    <row r="187" spans="1:10" x14ac:dyDescent="0.3">
      <c r="A187" s="9">
        <v>5901</v>
      </c>
      <c r="B187" s="9" t="s">
        <v>146</v>
      </c>
      <c r="C187" s="10">
        <v>641.30999999999995</v>
      </c>
      <c r="D187" s="10">
        <v>115185</v>
      </c>
      <c r="E187" s="10">
        <v>398101</v>
      </c>
      <c r="F187" s="11">
        <f t="shared" si="8"/>
        <v>513286</v>
      </c>
      <c r="G187" s="10">
        <f t="shared" si="11"/>
        <v>64130.999999999993</v>
      </c>
      <c r="H187" s="10">
        <v>398101</v>
      </c>
      <c r="I187" s="10">
        <f t="shared" si="9"/>
        <v>54511</v>
      </c>
      <c r="J187" s="12">
        <f t="shared" si="10"/>
        <v>516743</v>
      </c>
    </row>
    <row r="188" spans="1:10" x14ac:dyDescent="0.3">
      <c r="A188" s="9">
        <v>5903</v>
      </c>
      <c r="B188" s="9" t="s">
        <v>230</v>
      </c>
      <c r="C188" s="10">
        <v>474.82</v>
      </c>
      <c r="D188" s="10">
        <v>98324</v>
      </c>
      <c r="E188" s="10">
        <v>341144</v>
      </c>
      <c r="F188" s="11">
        <f t="shared" si="8"/>
        <v>439468</v>
      </c>
      <c r="G188" s="10">
        <f t="shared" si="11"/>
        <v>47482</v>
      </c>
      <c r="H188" s="10">
        <v>341144</v>
      </c>
      <c r="I188" s="10">
        <f t="shared" si="9"/>
        <v>40360</v>
      </c>
      <c r="J188" s="12">
        <f t="shared" si="10"/>
        <v>428986</v>
      </c>
    </row>
    <row r="189" spans="1:10" x14ac:dyDescent="0.3">
      <c r="A189" s="9">
        <v>6001</v>
      </c>
      <c r="B189" s="9" t="s">
        <v>147</v>
      </c>
      <c r="C189" s="10">
        <v>18797.199999999997</v>
      </c>
      <c r="D189" s="10">
        <v>0</v>
      </c>
      <c r="E189" s="10">
        <v>4460256</v>
      </c>
      <c r="F189" s="11">
        <f t="shared" si="8"/>
        <v>4460256</v>
      </c>
      <c r="G189" s="10">
        <v>0</v>
      </c>
      <c r="H189" s="10">
        <v>4460256</v>
      </c>
      <c r="I189" s="10">
        <f t="shared" si="9"/>
        <v>1597762</v>
      </c>
      <c r="J189" s="12">
        <f t="shared" si="10"/>
        <v>6058018</v>
      </c>
    </row>
    <row r="190" spans="1:10" x14ac:dyDescent="0.3">
      <c r="A190" s="9">
        <v>6002</v>
      </c>
      <c r="B190" s="9" t="s">
        <v>195</v>
      </c>
      <c r="C190" s="10">
        <v>7009.7800000000007</v>
      </c>
      <c r="D190" s="10">
        <v>1413459</v>
      </c>
      <c r="E190" s="10">
        <v>3391759</v>
      </c>
      <c r="F190" s="11">
        <f t="shared" si="8"/>
        <v>4805218</v>
      </c>
      <c r="G190" s="10">
        <f t="shared" si="11"/>
        <v>700978.00000000012</v>
      </c>
      <c r="H190" s="10">
        <v>3391759</v>
      </c>
      <c r="I190" s="10">
        <f t="shared" si="9"/>
        <v>595831</v>
      </c>
      <c r="J190" s="12">
        <f t="shared" si="10"/>
        <v>4688568</v>
      </c>
    </row>
    <row r="191" spans="1:10" x14ac:dyDescent="0.3">
      <c r="A191" s="9">
        <v>6003</v>
      </c>
      <c r="B191" s="9" t="s">
        <v>49</v>
      </c>
      <c r="C191" s="10">
        <v>11178.25</v>
      </c>
      <c r="D191" s="10">
        <v>2077067</v>
      </c>
      <c r="E191" s="10">
        <v>4742747</v>
      </c>
      <c r="F191" s="11">
        <f t="shared" si="8"/>
        <v>6819814</v>
      </c>
      <c r="G191" s="10">
        <f t="shared" si="11"/>
        <v>1117825</v>
      </c>
      <c r="H191" s="10">
        <v>4742747</v>
      </c>
      <c r="I191" s="10">
        <f t="shared" si="9"/>
        <v>950151</v>
      </c>
      <c r="J191" s="12">
        <f t="shared" si="10"/>
        <v>6810723</v>
      </c>
    </row>
    <row r="192" spans="1:10" x14ac:dyDescent="0.3">
      <c r="A192" s="9">
        <v>6004</v>
      </c>
      <c r="B192" s="9" t="s">
        <v>184</v>
      </c>
      <c r="C192" s="10">
        <v>3971.71</v>
      </c>
      <c r="D192" s="10">
        <v>771555</v>
      </c>
      <c r="E192" s="10">
        <v>1588818</v>
      </c>
      <c r="F192" s="11">
        <f t="shared" si="8"/>
        <v>2360373</v>
      </c>
      <c r="G192" s="10">
        <f t="shared" si="11"/>
        <v>397171</v>
      </c>
      <c r="H192" s="10">
        <v>1588818</v>
      </c>
      <c r="I192" s="10">
        <f t="shared" si="9"/>
        <v>337595</v>
      </c>
      <c r="J192" s="12">
        <f t="shared" si="10"/>
        <v>2323584</v>
      </c>
    </row>
    <row r="193" spans="1:10" x14ac:dyDescent="0.3">
      <c r="A193" s="9">
        <v>6102</v>
      </c>
      <c r="B193" s="9" t="s">
        <v>168</v>
      </c>
      <c r="C193" s="10">
        <v>545.91999999999996</v>
      </c>
      <c r="D193" s="10">
        <v>101029</v>
      </c>
      <c r="E193" s="10">
        <v>350969</v>
      </c>
      <c r="F193" s="11">
        <f t="shared" si="8"/>
        <v>451998</v>
      </c>
      <c r="G193" s="10">
        <f t="shared" si="11"/>
        <v>54591.999999999993</v>
      </c>
      <c r="H193" s="10">
        <v>350969</v>
      </c>
      <c r="I193" s="10">
        <f t="shared" si="9"/>
        <v>46403</v>
      </c>
      <c r="J193" s="12">
        <f t="shared" si="10"/>
        <v>451964</v>
      </c>
    </row>
    <row r="194" spans="1:10" x14ac:dyDescent="0.3">
      <c r="A194" s="9">
        <v>6103</v>
      </c>
      <c r="B194" s="9" t="s">
        <v>196</v>
      </c>
      <c r="C194" s="10">
        <v>1805.85</v>
      </c>
      <c r="D194" s="10">
        <v>361077</v>
      </c>
      <c r="E194" s="10">
        <v>967255</v>
      </c>
      <c r="F194" s="11">
        <f t="shared" si="8"/>
        <v>1328332</v>
      </c>
      <c r="G194" s="10">
        <f t="shared" si="11"/>
        <v>180585</v>
      </c>
      <c r="H194" s="10">
        <v>967255</v>
      </c>
      <c r="I194" s="10">
        <f t="shared" si="9"/>
        <v>153497</v>
      </c>
      <c r="J194" s="12">
        <f t="shared" si="10"/>
        <v>1301337</v>
      </c>
    </row>
    <row r="195" spans="1:10" x14ac:dyDescent="0.3">
      <c r="A195" s="9">
        <v>6201</v>
      </c>
      <c r="B195" s="9" t="s">
        <v>262</v>
      </c>
      <c r="C195" s="10">
        <v>1784.45</v>
      </c>
      <c r="D195" s="10">
        <v>381583</v>
      </c>
      <c r="E195" s="10">
        <v>746080</v>
      </c>
      <c r="F195" s="11">
        <f t="shared" si="8"/>
        <v>1127663</v>
      </c>
      <c r="G195" s="10">
        <f t="shared" si="11"/>
        <v>178445</v>
      </c>
      <c r="H195" s="10">
        <v>746080</v>
      </c>
      <c r="I195" s="10">
        <f t="shared" si="9"/>
        <v>151678</v>
      </c>
      <c r="J195" s="12">
        <f t="shared" si="10"/>
        <v>1076203</v>
      </c>
    </row>
    <row r="196" spans="1:10" x14ac:dyDescent="0.3">
      <c r="A196" s="9">
        <v>6205</v>
      </c>
      <c r="B196" s="9" t="s">
        <v>242</v>
      </c>
      <c r="C196" s="10">
        <v>776.8</v>
      </c>
      <c r="D196" s="10">
        <v>144315</v>
      </c>
      <c r="E196" s="10">
        <v>460999</v>
      </c>
      <c r="F196" s="11">
        <f t="shared" si="8"/>
        <v>605314</v>
      </c>
      <c r="G196" s="10">
        <f t="shared" si="11"/>
        <v>77680</v>
      </c>
      <c r="H196" s="10">
        <v>460999</v>
      </c>
      <c r="I196" s="10">
        <f t="shared" si="9"/>
        <v>66028</v>
      </c>
      <c r="J196" s="12">
        <f t="shared" si="10"/>
        <v>604707</v>
      </c>
    </row>
    <row r="197" spans="1:10" x14ac:dyDescent="0.3">
      <c r="A197" s="9">
        <v>6301</v>
      </c>
      <c r="B197" s="9" t="s">
        <v>29</v>
      </c>
      <c r="C197" s="10">
        <v>1746.29</v>
      </c>
      <c r="D197" s="10">
        <v>302262</v>
      </c>
      <c r="E197" s="10">
        <v>563354</v>
      </c>
      <c r="F197" s="11">
        <f t="shared" si="8"/>
        <v>865616</v>
      </c>
      <c r="G197" s="10">
        <f t="shared" si="11"/>
        <v>174629</v>
      </c>
      <c r="H197" s="10">
        <v>563354</v>
      </c>
      <c r="I197" s="10">
        <f t="shared" si="9"/>
        <v>148435</v>
      </c>
      <c r="J197" s="12">
        <f t="shared" si="10"/>
        <v>886418</v>
      </c>
    </row>
    <row r="198" spans="1:10" x14ac:dyDescent="0.3">
      <c r="A198" s="9">
        <v>6302</v>
      </c>
      <c r="B198" s="9" t="s">
        <v>19</v>
      </c>
      <c r="C198" s="10">
        <v>5547.91</v>
      </c>
      <c r="D198" s="10">
        <v>0</v>
      </c>
      <c r="E198" s="10">
        <v>1308037</v>
      </c>
      <c r="F198" s="11">
        <f t="shared" si="8"/>
        <v>1308037</v>
      </c>
      <c r="G198" s="10"/>
      <c r="H198" s="10">
        <v>1308037</v>
      </c>
      <c r="I198" s="10">
        <f t="shared" si="9"/>
        <v>471572</v>
      </c>
      <c r="J198" s="12">
        <f t="shared" si="10"/>
        <v>1779609</v>
      </c>
    </row>
    <row r="199" spans="1:10" x14ac:dyDescent="0.3">
      <c r="A199" s="9">
        <v>6303</v>
      </c>
      <c r="B199" s="9" t="s">
        <v>53</v>
      </c>
      <c r="C199" s="10">
        <v>9412.8700000000008</v>
      </c>
      <c r="D199" s="10">
        <v>0</v>
      </c>
      <c r="E199" s="10">
        <v>1930025</v>
      </c>
      <c r="F199" s="11">
        <f t="shared" si="8"/>
        <v>1930025</v>
      </c>
      <c r="G199" s="10"/>
      <c r="H199" s="10">
        <v>1930025</v>
      </c>
      <c r="I199" s="10">
        <f t="shared" si="9"/>
        <v>800094</v>
      </c>
      <c r="J199" s="12">
        <f t="shared" si="10"/>
        <v>2730119</v>
      </c>
    </row>
    <row r="200" spans="1:10" x14ac:dyDescent="0.3">
      <c r="A200" s="9">
        <v>6304</v>
      </c>
      <c r="B200" s="9" t="s">
        <v>18</v>
      </c>
      <c r="C200" s="10">
        <v>1238.45</v>
      </c>
      <c r="D200" s="10">
        <v>225365</v>
      </c>
      <c r="E200" s="10">
        <v>380930</v>
      </c>
      <c r="F200" s="11">
        <f t="shared" ref="F200:F263" si="12">D200+E200</f>
        <v>606295</v>
      </c>
      <c r="G200" s="10">
        <f t="shared" si="11"/>
        <v>123845</v>
      </c>
      <c r="H200" s="10">
        <v>380930</v>
      </c>
      <c r="I200" s="10">
        <f t="shared" ref="I200:I263" si="13">ROUND(C200*85,0)</f>
        <v>105268</v>
      </c>
      <c r="J200" s="12">
        <f t="shared" si="10"/>
        <v>610043</v>
      </c>
    </row>
    <row r="201" spans="1:10" x14ac:dyDescent="0.3">
      <c r="A201" s="9">
        <v>6401</v>
      </c>
      <c r="B201" s="9" t="s">
        <v>217</v>
      </c>
      <c r="C201" s="10">
        <v>1276.3</v>
      </c>
      <c r="D201" s="10">
        <v>258388</v>
      </c>
      <c r="E201" s="10">
        <v>1093931</v>
      </c>
      <c r="F201" s="11">
        <f t="shared" si="12"/>
        <v>1352319</v>
      </c>
      <c r="G201" s="10">
        <f t="shared" si="11"/>
        <v>127630</v>
      </c>
      <c r="H201" s="10">
        <v>1093931</v>
      </c>
      <c r="I201" s="10">
        <f t="shared" si="13"/>
        <v>108486</v>
      </c>
      <c r="J201" s="12">
        <f t="shared" si="10"/>
        <v>1330047</v>
      </c>
    </row>
    <row r="202" spans="1:10" x14ac:dyDescent="0.3">
      <c r="A202" s="9">
        <v>6502</v>
      </c>
      <c r="B202" s="9" t="s">
        <v>148</v>
      </c>
      <c r="C202" s="10">
        <v>737</v>
      </c>
      <c r="D202" s="10">
        <v>142291</v>
      </c>
      <c r="E202" s="10">
        <v>592188</v>
      </c>
      <c r="F202" s="11">
        <f t="shared" si="12"/>
        <v>734479</v>
      </c>
      <c r="G202" s="10">
        <f t="shared" si="11"/>
        <v>73700</v>
      </c>
      <c r="H202" s="10">
        <v>592188</v>
      </c>
      <c r="I202" s="10">
        <f t="shared" si="13"/>
        <v>62645</v>
      </c>
      <c r="J202" s="12">
        <f t="shared" ref="J202:J214" si="14">G202+H202+I202</f>
        <v>728533</v>
      </c>
    </row>
    <row r="203" spans="1:10" x14ac:dyDescent="0.3">
      <c r="A203" s="9">
        <v>6505</v>
      </c>
      <c r="B203" s="9" t="s">
        <v>169</v>
      </c>
      <c r="C203" s="10">
        <v>492.46999999999997</v>
      </c>
      <c r="D203" s="10">
        <v>109577</v>
      </c>
      <c r="E203" s="10">
        <v>440709</v>
      </c>
      <c r="F203" s="11">
        <f t="shared" si="12"/>
        <v>550286</v>
      </c>
      <c r="G203" s="10">
        <f t="shared" ref="G203:G271" si="15">C203*100</f>
        <v>49247</v>
      </c>
      <c r="H203" s="10">
        <v>440709</v>
      </c>
      <c r="I203" s="10">
        <f t="shared" si="13"/>
        <v>41860</v>
      </c>
      <c r="J203" s="12">
        <f t="shared" si="14"/>
        <v>531816</v>
      </c>
    </row>
    <row r="204" spans="1:10" x14ac:dyDescent="0.3">
      <c r="A204" s="9">
        <v>6601</v>
      </c>
      <c r="B204" s="9" t="s">
        <v>213</v>
      </c>
      <c r="C204" s="10">
        <v>13088.41</v>
      </c>
      <c r="D204" s="10">
        <v>0</v>
      </c>
      <c r="E204" s="10">
        <v>2873901</v>
      </c>
      <c r="F204" s="11">
        <f t="shared" si="12"/>
        <v>2873901</v>
      </c>
      <c r="G204" s="10"/>
      <c r="H204" s="10">
        <v>2873901</v>
      </c>
      <c r="I204" s="10">
        <f t="shared" si="13"/>
        <v>1112515</v>
      </c>
      <c r="J204" s="12">
        <f t="shared" si="14"/>
        <v>3986416</v>
      </c>
    </row>
    <row r="205" spans="1:10" x14ac:dyDescent="0.3">
      <c r="A205" s="9">
        <v>6602</v>
      </c>
      <c r="B205" s="9" t="s">
        <v>16</v>
      </c>
      <c r="C205" s="10">
        <v>3713.3300000000004</v>
      </c>
      <c r="D205" s="10">
        <v>0</v>
      </c>
      <c r="E205" s="10">
        <v>799586</v>
      </c>
      <c r="F205" s="11">
        <f t="shared" si="12"/>
        <v>799586</v>
      </c>
      <c r="G205" s="10"/>
      <c r="H205" s="10">
        <v>799586</v>
      </c>
      <c r="I205" s="10">
        <f t="shared" si="13"/>
        <v>315633</v>
      </c>
      <c r="J205" s="12">
        <f t="shared" si="14"/>
        <v>1115219</v>
      </c>
    </row>
    <row r="206" spans="1:10" x14ac:dyDescent="0.3">
      <c r="A206" s="9">
        <v>6603</v>
      </c>
      <c r="B206" s="9" t="s">
        <v>124</v>
      </c>
      <c r="C206" s="10">
        <v>817.47</v>
      </c>
      <c r="D206" s="10">
        <v>143281</v>
      </c>
      <c r="E206" s="10">
        <v>400980</v>
      </c>
      <c r="F206" s="11">
        <f t="shared" si="12"/>
        <v>544261</v>
      </c>
      <c r="G206" s="10">
        <f t="shared" si="15"/>
        <v>81747</v>
      </c>
      <c r="H206" s="10">
        <v>400980</v>
      </c>
      <c r="I206" s="10">
        <f t="shared" si="13"/>
        <v>69485</v>
      </c>
      <c r="J206" s="12">
        <f t="shared" si="14"/>
        <v>552212</v>
      </c>
    </row>
    <row r="207" spans="1:10" x14ac:dyDescent="0.3">
      <c r="A207" s="9">
        <v>6605</v>
      </c>
      <c r="B207" s="9" t="s">
        <v>50</v>
      </c>
      <c r="C207" s="10">
        <v>723.15</v>
      </c>
      <c r="D207" s="10">
        <v>145828</v>
      </c>
      <c r="E207" s="10">
        <v>495437</v>
      </c>
      <c r="F207" s="11">
        <f t="shared" si="12"/>
        <v>641265</v>
      </c>
      <c r="G207" s="10">
        <f t="shared" si="15"/>
        <v>72315</v>
      </c>
      <c r="H207" s="10">
        <v>495437</v>
      </c>
      <c r="I207" s="10">
        <f t="shared" si="13"/>
        <v>61468</v>
      </c>
      <c r="J207" s="12">
        <f t="shared" si="14"/>
        <v>629220</v>
      </c>
    </row>
    <row r="208" spans="1:10" x14ac:dyDescent="0.3">
      <c r="A208" s="9">
        <v>6606</v>
      </c>
      <c r="B208" s="9" t="s">
        <v>149</v>
      </c>
      <c r="C208" s="10">
        <v>750.49</v>
      </c>
      <c r="D208" s="10">
        <v>140611</v>
      </c>
      <c r="E208" s="10">
        <v>496493</v>
      </c>
      <c r="F208" s="11">
        <f t="shared" si="12"/>
        <v>637104</v>
      </c>
      <c r="G208" s="10">
        <f t="shared" si="15"/>
        <v>75049</v>
      </c>
      <c r="H208" s="10">
        <v>496493</v>
      </c>
      <c r="I208" s="10">
        <f t="shared" si="13"/>
        <v>63792</v>
      </c>
      <c r="J208" s="12">
        <f t="shared" si="14"/>
        <v>635334</v>
      </c>
    </row>
    <row r="209" spans="1:12" x14ac:dyDescent="0.3">
      <c r="A209" s="9">
        <v>6701</v>
      </c>
      <c r="B209" s="9" t="s">
        <v>237</v>
      </c>
      <c r="C209" s="10">
        <v>2331.5400000000004</v>
      </c>
      <c r="D209" s="10">
        <v>427389</v>
      </c>
      <c r="E209" s="10">
        <v>699852</v>
      </c>
      <c r="F209" s="11">
        <f t="shared" si="12"/>
        <v>1127241</v>
      </c>
      <c r="G209" s="10">
        <f t="shared" si="15"/>
        <v>233154.00000000003</v>
      </c>
      <c r="H209" s="10">
        <v>699852</v>
      </c>
      <c r="I209" s="10">
        <f t="shared" si="13"/>
        <v>198181</v>
      </c>
      <c r="J209" s="12">
        <f t="shared" si="14"/>
        <v>1131187</v>
      </c>
    </row>
    <row r="210" spans="1:12" x14ac:dyDescent="0.3">
      <c r="A210" s="9">
        <v>6703</v>
      </c>
      <c r="B210" s="9" t="s">
        <v>245</v>
      </c>
      <c r="C210" s="10">
        <v>596.51</v>
      </c>
      <c r="D210" s="10">
        <v>130188</v>
      </c>
      <c r="E210" s="10">
        <v>455408</v>
      </c>
      <c r="F210" s="11">
        <f t="shared" si="12"/>
        <v>585596</v>
      </c>
      <c r="G210" s="10">
        <f t="shared" si="15"/>
        <v>59651</v>
      </c>
      <c r="H210" s="10">
        <v>455408</v>
      </c>
      <c r="I210" s="10">
        <f t="shared" si="13"/>
        <v>50703</v>
      </c>
      <c r="J210" s="12">
        <f t="shared" si="14"/>
        <v>565762</v>
      </c>
    </row>
    <row r="211" spans="1:12" x14ac:dyDescent="0.3">
      <c r="A211" s="9">
        <v>6802</v>
      </c>
      <c r="B211" s="9" t="s">
        <v>218</v>
      </c>
      <c r="C211" s="10">
        <v>1106.3900000000001</v>
      </c>
      <c r="D211" s="10">
        <v>221347</v>
      </c>
      <c r="E211" s="10">
        <v>631715</v>
      </c>
      <c r="F211" s="11">
        <f t="shared" si="12"/>
        <v>853062</v>
      </c>
      <c r="G211" s="10">
        <f t="shared" si="15"/>
        <v>110639.00000000001</v>
      </c>
      <c r="H211" s="10">
        <v>631715</v>
      </c>
      <c r="I211" s="10">
        <f t="shared" si="13"/>
        <v>94043</v>
      </c>
      <c r="J211" s="12">
        <f t="shared" si="14"/>
        <v>836397</v>
      </c>
    </row>
    <row r="212" spans="1:12" x14ac:dyDescent="0.3">
      <c r="A212" s="9">
        <v>6804</v>
      </c>
      <c r="B212" s="9" t="s">
        <v>170</v>
      </c>
      <c r="C212" s="10">
        <v>1353.81</v>
      </c>
      <c r="D212" s="10">
        <v>286167</v>
      </c>
      <c r="E212" s="10">
        <v>806382</v>
      </c>
      <c r="F212" s="11">
        <f t="shared" si="12"/>
        <v>1092549</v>
      </c>
      <c r="G212" s="10">
        <f t="shared" si="15"/>
        <v>135381</v>
      </c>
      <c r="H212" s="10">
        <v>806382</v>
      </c>
      <c r="I212" s="10">
        <f t="shared" si="13"/>
        <v>115074</v>
      </c>
      <c r="J212" s="12">
        <f t="shared" si="14"/>
        <v>1056837</v>
      </c>
    </row>
    <row r="213" spans="1:12" x14ac:dyDescent="0.3">
      <c r="A213" s="9">
        <v>6901</v>
      </c>
      <c r="B213" s="9" t="s">
        <v>150</v>
      </c>
      <c r="C213" s="10">
        <v>1076.4699999999998</v>
      </c>
      <c r="D213" s="10">
        <v>211213.76</v>
      </c>
      <c r="E213" s="10">
        <v>589275</v>
      </c>
      <c r="F213" s="11">
        <f t="shared" si="12"/>
        <v>800488.76</v>
      </c>
      <c r="G213" s="10">
        <f t="shared" si="15"/>
        <v>107646.99999999999</v>
      </c>
      <c r="H213" s="10">
        <v>589275</v>
      </c>
      <c r="I213" s="10">
        <f t="shared" si="13"/>
        <v>91500</v>
      </c>
      <c r="J213" s="12">
        <f t="shared" si="14"/>
        <v>788422</v>
      </c>
    </row>
    <row r="214" spans="1:12" x14ac:dyDescent="0.3">
      <c r="A214" s="9">
        <v>6905</v>
      </c>
      <c r="B214" s="9" t="s">
        <v>272</v>
      </c>
      <c r="C214" s="10">
        <v>203.86</v>
      </c>
      <c r="D214" s="10">
        <v>39959.360000000001</v>
      </c>
      <c r="E214" s="10">
        <v>111484</v>
      </c>
      <c r="F214" s="11">
        <f t="shared" si="12"/>
        <v>151443.35999999999</v>
      </c>
      <c r="G214" s="10">
        <f t="shared" si="15"/>
        <v>20386</v>
      </c>
      <c r="H214" s="10">
        <v>111484</v>
      </c>
      <c r="I214" s="10">
        <f t="shared" si="13"/>
        <v>17328</v>
      </c>
      <c r="J214" s="12">
        <f t="shared" si="14"/>
        <v>149198</v>
      </c>
    </row>
    <row r="215" spans="1:12" x14ac:dyDescent="0.3">
      <c r="A215" s="9">
        <v>6906</v>
      </c>
      <c r="B215" s="9" t="s">
        <v>279</v>
      </c>
      <c r="C215" s="10">
        <v>179.5</v>
      </c>
      <c r="D215" s="10">
        <v>34250.879999999997</v>
      </c>
      <c r="E215" s="10">
        <v>95558</v>
      </c>
      <c r="F215" s="11">
        <f t="shared" si="12"/>
        <v>129808.88</v>
      </c>
      <c r="G215" s="10">
        <f t="shared" si="15"/>
        <v>17950</v>
      </c>
      <c r="H215" s="10">
        <v>95558</v>
      </c>
      <c r="I215" s="10">
        <f t="shared" si="13"/>
        <v>15258</v>
      </c>
      <c r="J215" s="12">
        <f>G215+H215+I215</f>
        <v>128766</v>
      </c>
    </row>
    <row r="216" spans="1:12" x14ac:dyDescent="0.3">
      <c r="A216" s="9">
        <v>7001</v>
      </c>
      <c r="B216" s="9" t="s">
        <v>125</v>
      </c>
      <c r="C216" s="10">
        <v>3773.6200000000003</v>
      </c>
      <c r="D216" s="10">
        <v>759752</v>
      </c>
      <c r="E216" s="10">
        <v>2104047</v>
      </c>
      <c r="F216" s="11">
        <f t="shared" si="12"/>
        <v>2863799</v>
      </c>
      <c r="G216" s="10">
        <f t="shared" si="15"/>
        <v>377362.00000000006</v>
      </c>
      <c r="H216" s="10">
        <v>2104047</v>
      </c>
      <c r="I216" s="10">
        <f t="shared" si="13"/>
        <v>320758</v>
      </c>
      <c r="J216" s="12">
        <f t="shared" ref="J216:J271" si="16">G216+H216+I216</f>
        <v>2802167</v>
      </c>
    </row>
    <row r="217" spans="1:12" x14ac:dyDescent="0.3">
      <c r="A217" s="9">
        <v>7003</v>
      </c>
      <c r="B217" s="9" t="s">
        <v>110</v>
      </c>
      <c r="C217" s="10">
        <v>454.24</v>
      </c>
      <c r="D217" s="10">
        <v>92304</v>
      </c>
      <c r="E217" s="10">
        <v>408975</v>
      </c>
      <c r="F217" s="11">
        <f t="shared" si="12"/>
        <v>501279</v>
      </c>
      <c r="G217" s="10">
        <f t="shared" si="15"/>
        <v>45424</v>
      </c>
      <c r="H217" s="10">
        <v>408975</v>
      </c>
      <c r="I217" s="10">
        <f t="shared" si="13"/>
        <v>38610</v>
      </c>
      <c r="J217" s="12">
        <f t="shared" si="16"/>
        <v>493009</v>
      </c>
    </row>
    <row r="218" spans="1:12" x14ac:dyDescent="0.3">
      <c r="A218" s="9">
        <v>7007</v>
      </c>
      <c r="B218" s="9" t="s">
        <v>24</v>
      </c>
      <c r="C218" s="10">
        <v>768.03</v>
      </c>
      <c r="D218" s="10">
        <v>145133</v>
      </c>
      <c r="E218" s="10">
        <v>355324</v>
      </c>
      <c r="F218" s="11">
        <f t="shared" si="12"/>
        <v>500457</v>
      </c>
      <c r="G218" s="10">
        <f t="shared" si="15"/>
        <v>76803</v>
      </c>
      <c r="H218" s="10">
        <v>355324</v>
      </c>
      <c r="I218" s="10">
        <f t="shared" si="13"/>
        <v>65283</v>
      </c>
      <c r="J218" s="12">
        <f t="shared" si="16"/>
        <v>497410</v>
      </c>
    </row>
    <row r="219" spans="1:12" x14ac:dyDescent="0.3">
      <c r="A219" s="9">
        <v>7008</v>
      </c>
      <c r="B219" s="9" t="s">
        <v>54</v>
      </c>
      <c r="C219" s="10">
        <v>1068.7</v>
      </c>
      <c r="D219" s="10">
        <v>194383</v>
      </c>
      <c r="E219" s="10">
        <v>660605</v>
      </c>
      <c r="F219" s="11">
        <f t="shared" si="12"/>
        <v>854988</v>
      </c>
      <c r="G219" s="10">
        <f t="shared" si="15"/>
        <v>106870</v>
      </c>
      <c r="H219" s="10">
        <v>660605</v>
      </c>
      <c r="I219" s="10">
        <f t="shared" si="13"/>
        <v>90840</v>
      </c>
      <c r="J219" s="12">
        <f t="shared" si="16"/>
        <v>858315</v>
      </c>
    </row>
    <row r="220" spans="1:12" x14ac:dyDescent="0.3">
      <c r="A220" s="9">
        <v>7009</v>
      </c>
      <c r="B220" s="9" t="s">
        <v>263</v>
      </c>
      <c r="C220" s="10">
        <v>259.06</v>
      </c>
      <c r="D220" s="10">
        <v>57363</v>
      </c>
      <c r="E220" s="10">
        <v>164808</v>
      </c>
      <c r="F220" s="11">
        <f t="shared" si="12"/>
        <v>222171</v>
      </c>
      <c r="G220" s="10">
        <f t="shared" si="15"/>
        <v>25906</v>
      </c>
      <c r="H220" s="10">
        <v>164808</v>
      </c>
      <c r="I220" s="10">
        <f t="shared" si="13"/>
        <v>22020</v>
      </c>
      <c r="J220" s="12">
        <f t="shared" si="16"/>
        <v>212734</v>
      </c>
    </row>
    <row r="221" spans="1:12" x14ac:dyDescent="0.3">
      <c r="A221" s="9">
        <v>7102</v>
      </c>
      <c r="B221" s="9" t="s">
        <v>102</v>
      </c>
      <c r="C221" s="10">
        <v>1136.23</v>
      </c>
      <c r="D221" s="10">
        <v>230456</v>
      </c>
      <c r="E221" s="10">
        <v>743126</v>
      </c>
      <c r="F221" s="11">
        <f t="shared" si="12"/>
        <v>973582</v>
      </c>
      <c r="G221" s="10">
        <f t="shared" si="15"/>
        <v>113623</v>
      </c>
      <c r="H221" s="10">
        <v>743126</v>
      </c>
      <c r="I221" s="10">
        <f t="shared" si="13"/>
        <v>96580</v>
      </c>
      <c r="J221" s="12">
        <f t="shared" si="16"/>
        <v>953329</v>
      </c>
    </row>
    <row r="222" spans="1:12" x14ac:dyDescent="0.3">
      <c r="A222" s="9">
        <v>7104</v>
      </c>
      <c r="B222" s="9" t="s">
        <v>229</v>
      </c>
      <c r="C222" s="10">
        <v>247.28</v>
      </c>
      <c r="D222" s="10">
        <v>61065</v>
      </c>
      <c r="E222" s="10">
        <v>303939</v>
      </c>
      <c r="F222" s="11">
        <f t="shared" si="12"/>
        <v>365004</v>
      </c>
      <c r="G222" s="10">
        <f t="shared" si="15"/>
        <v>24728</v>
      </c>
      <c r="H222" s="10">
        <v>303939</v>
      </c>
      <c r="I222" s="10">
        <f t="shared" si="13"/>
        <v>21019</v>
      </c>
      <c r="J222" s="12">
        <f t="shared" si="16"/>
        <v>349686</v>
      </c>
    </row>
    <row r="223" spans="1:12" x14ac:dyDescent="0.3">
      <c r="A223" s="9">
        <v>7105</v>
      </c>
      <c r="B223" s="9" t="s">
        <v>30</v>
      </c>
      <c r="C223" s="10">
        <v>455.64</v>
      </c>
      <c r="D223" s="10">
        <v>97349</v>
      </c>
      <c r="E223" s="10">
        <v>466099</v>
      </c>
      <c r="F223" s="11">
        <f t="shared" si="12"/>
        <v>563448</v>
      </c>
      <c r="G223" s="10">
        <f t="shared" si="15"/>
        <v>45564</v>
      </c>
      <c r="H223" s="10">
        <v>466099</v>
      </c>
      <c r="I223" s="10">
        <f t="shared" si="13"/>
        <v>38729</v>
      </c>
      <c r="J223" s="12">
        <f t="shared" si="16"/>
        <v>550392</v>
      </c>
    </row>
    <row r="224" spans="1:12" x14ac:dyDescent="0.3">
      <c r="A224" s="9">
        <v>7201</v>
      </c>
      <c r="B224" s="9" t="s">
        <v>31</v>
      </c>
      <c r="C224" s="10">
        <v>1375.18</v>
      </c>
      <c r="D224" s="10">
        <v>258876</v>
      </c>
      <c r="E224" s="10">
        <v>730753</v>
      </c>
      <c r="F224" s="11">
        <f t="shared" si="12"/>
        <v>989629</v>
      </c>
      <c r="G224" s="10">
        <f t="shared" si="15"/>
        <v>137518</v>
      </c>
      <c r="H224" s="10">
        <v>730753</v>
      </c>
      <c r="I224" s="10">
        <f t="shared" si="13"/>
        <v>116890</v>
      </c>
      <c r="J224" s="12">
        <f t="shared" si="16"/>
        <v>985161</v>
      </c>
      <c r="K224" s="5"/>
      <c r="L224" s="5"/>
    </row>
    <row r="225" spans="1:10" x14ac:dyDescent="0.3">
      <c r="A225" s="9">
        <v>7202</v>
      </c>
      <c r="B225" s="9" t="s">
        <v>15</v>
      </c>
      <c r="C225" s="10">
        <v>3006.84</v>
      </c>
      <c r="D225" s="10">
        <v>0</v>
      </c>
      <c r="E225" s="10">
        <v>692933</v>
      </c>
      <c r="F225" s="11">
        <f t="shared" si="12"/>
        <v>692933</v>
      </c>
      <c r="G225" s="10"/>
      <c r="H225" s="10">
        <v>692933</v>
      </c>
      <c r="I225" s="10">
        <f t="shared" si="13"/>
        <v>255581</v>
      </c>
      <c r="J225" s="12">
        <f t="shared" si="16"/>
        <v>948514</v>
      </c>
    </row>
    <row r="226" spans="1:10" x14ac:dyDescent="0.3">
      <c r="A226" s="9">
        <v>7203</v>
      </c>
      <c r="B226" s="9" t="s">
        <v>20</v>
      </c>
      <c r="C226" s="10">
        <v>10048.040000000001</v>
      </c>
      <c r="D226" s="10">
        <v>0</v>
      </c>
      <c r="E226" s="10">
        <v>2078159</v>
      </c>
      <c r="F226" s="11">
        <f t="shared" si="12"/>
        <v>2078159</v>
      </c>
      <c r="G226" s="10"/>
      <c r="H226" s="10">
        <v>2078159</v>
      </c>
      <c r="I226" s="10">
        <f t="shared" si="13"/>
        <v>854083</v>
      </c>
      <c r="J226" s="12">
        <f t="shared" si="16"/>
        <v>2932242</v>
      </c>
    </row>
    <row r="227" spans="1:10" x14ac:dyDescent="0.3">
      <c r="A227" s="9">
        <v>7204</v>
      </c>
      <c r="B227" s="9" t="s">
        <v>151</v>
      </c>
      <c r="C227" s="10">
        <v>649.39</v>
      </c>
      <c r="D227" s="10">
        <v>138374</v>
      </c>
      <c r="E227" s="10">
        <v>472448</v>
      </c>
      <c r="F227" s="11">
        <f t="shared" si="12"/>
        <v>610822</v>
      </c>
      <c r="G227" s="10">
        <f t="shared" si="15"/>
        <v>64939</v>
      </c>
      <c r="H227" s="10">
        <v>472448</v>
      </c>
      <c r="I227" s="10">
        <f t="shared" si="13"/>
        <v>55198</v>
      </c>
      <c r="J227" s="12">
        <f t="shared" si="16"/>
        <v>592585</v>
      </c>
    </row>
    <row r="228" spans="1:10" x14ac:dyDescent="0.3">
      <c r="A228" s="9">
        <v>7205</v>
      </c>
      <c r="B228" s="9" t="s">
        <v>111</v>
      </c>
      <c r="C228" s="10">
        <v>1031.0999999999999</v>
      </c>
      <c r="D228" s="10">
        <v>197980</v>
      </c>
      <c r="E228" s="10">
        <v>551883</v>
      </c>
      <c r="F228" s="11">
        <f t="shared" si="12"/>
        <v>749863</v>
      </c>
      <c r="G228" s="10">
        <f t="shared" si="15"/>
        <v>103109.99999999999</v>
      </c>
      <c r="H228" s="10">
        <v>551883</v>
      </c>
      <c r="I228" s="10">
        <f t="shared" si="13"/>
        <v>87644</v>
      </c>
      <c r="J228" s="12">
        <f t="shared" si="16"/>
        <v>742637</v>
      </c>
    </row>
    <row r="229" spans="1:10" x14ac:dyDescent="0.3">
      <c r="A229" s="9">
        <v>7206</v>
      </c>
      <c r="B229" s="9" t="s">
        <v>26</v>
      </c>
      <c r="C229" s="10">
        <v>2080.6800000000003</v>
      </c>
      <c r="D229" s="10">
        <v>376000</v>
      </c>
      <c r="E229" s="10">
        <v>684354</v>
      </c>
      <c r="F229" s="11">
        <f t="shared" si="12"/>
        <v>1060354</v>
      </c>
      <c r="G229" s="10">
        <f t="shared" si="15"/>
        <v>208068.00000000003</v>
      </c>
      <c r="H229" s="10">
        <v>684354</v>
      </c>
      <c r="I229" s="10">
        <f t="shared" si="13"/>
        <v>176858</v>
      </c>
      <c r="J229" s="12">
        <f t="shared" si="16"/>
        <v>1069280</v>
      </c>
    </row>
    <row r="230" spans="1:10" x14ac:dyDescent="0.3">
      <c r="A230" s="9">
        <v>7207</v>
      </c>
      <c r="B230" s="9" t="s">
        <v>197</v>
      </c>
      <c r="C230" s="10">
        <v>20970.559999999998</v>
      </c>
      <c r="D230" s="10">
        <v>0</v>
      </c>
      <c r="E230" s="10">
        <v>3848532</v>
      </c>
      <c r="F230" s="11">
        <f t="shared" si="12"/>
        <v>3848532</v>
      </c>
      <c r="G230" s="10"/>
      <c r="H230" s="10">
        <v>3848532</v>
      </c>
      <c r="I230" s="10">
        <f t="shared" si="13"/>
        <v>1782498</v>
      </c>
      <c r="J230" s="12">
        <f t="shared" si="16"/>
        <v>5631030</v>
      </c>
    </row>
    <row r="231" spans="1:10" x14ac:dyDescent="0.3">
      <c r="A231" s="9">
        <v>7208</v>
      </c>
      <c r="B231" s="9" t="s">
        <v>45</v>
      </c>
      <c r="C231" s="10">
        <v>690.18</v>
      </c>
      <c r="D231" s="10">
        <v>160497</v>
      </c>
      <c r="E231" s="10">
        <v>537297</v>
      </c>
      <c r="F231" s="11">
        <f t="shared" si="12"/>
        <v>697794</v>
      </c>
      <c r="G231" s="10">
        <f t="shared" si="15"/>
        <v>69018</v>
      </c>
      <c r="H231" s="10">
        <v>537297</v>
      </c>
      <c r="I231" s="10">
        <f t="shared" si="13"/>
        <v>58665</v>
      </c>
      <c r="J231" s="12">
        <f t="shared" si="16"/>
        <v>664980</v>
      </c>
    </row>
    <row r="232" spans="1:10" x14ac:dyDescent="0.3">
      <c r="A232" s="9">
        <v>7301</v>
      </c>
      <c r="B232" s="9" t="s">
        <v>126</v>
      </c>
      <c r="C232" s="10">
        <v>1017.29</v>
      </c>
      <c r="D232" s="10">
        <v>208933</v>
      </c>
      <c r="E232" s="10">
        <v>366477</v>
      </c>
      <c r="F232" s="11">
        <f t="shared" si="12"/>
        <v>575410</v>
      </c>
      <c r="G232" s="10">
        <f t="shared" si="15"/>
        <v>101729</v>
      </c>
      <c r="H232" s="10">
        <v>366477</v>
      </c>
      <c r="I232" s="10">
        <f t="shared" si="13"/>
        <v>86470</v>
      </c>
      <c r="J232" s="12">
        <f t="shared" si="16"/>
        <v>554676</v>
      </c>
    </row>
    <row r="233" spans="1:10" x14ac:dyDescent="0.3">
      <c r="A233" s="9">
        <v>7302</v>
      </c>
      <c r="B233" s="9" t="s">
        <v>84</v>
      </c>
      <c r="C233" s="10">
        <v>3153.7200000000003</v>
      </c>
      <c r="D233" s="10">
        <v>0</v>
      </c>
      <c r="E233" s="10">
        <v>774076</v>
      </c>
      <c r="F233" s="11">
        <f t="shared" si="12"/>
        <v>774076</v>
      </c>
      <c r="G233" s="10"/>
      <c r="H233" s="10">
        <v>774076</v>
      </c>
      <c r="I233" s="10">
        <f t="shared" si="13"/>
        <v>268066</v>
      </c>
      <c r="J233" s="12">
        <f t="shared" si="16"/>
        <v>1042142</v>
      </c>
    </row>
    <row r="234" spans="1:10" x14ac:dyDescent="0.3">
      <c r="A234" s="9">
        <v>7303</v>
      </c>
      <c r="B234" s="9" t="s">
        <v>219</v>
      </c>
      <c r="C234" s="10">
        <v>396.90999999999997</v>
      </c>
      <c r="D234" s="10">
        <v>80519</v>
      </c>
      <c r="E234" s="10">
        <v>395814</v>
      </c>
      <c r="F234" s="11">
        <f t="shared" si="12"/>
        <v>476333</v>
      </c>
      <c r="G234" s="10">
        <f t="shared" si="15"/>
        <v>39691</v>
      </c>
      <c r="H234" s="10">
        <v>395814</v>
      </c>
      <c r="I234" s="10">
        <f t="shared" si="13"/>
        <v>33737</v>
      </c>
      <c r="J234" s="12">
        <f t="shared" si="16"/>
        <v>469242</v>
      </c>
    </row>
    <row r="235" spans="1:10" x14ac:dyDescent="0.3">
      <c r="A235" s="9">
        <v>7304</v>
      </c>
      <c r="B235" s="9" t="s">
        <v>112</v>
      </c>
      <c r="C235" s="10">
        <v>830.28</v>
      </c>
      <c r="D235" s="10">
        <v>152198</v>
      </c>
      <c r="E235" s="10">
        <v>448272</v>
      </c>
      <c r="F235" s="11">
        <f t="shared" si="12"/>
        <v>600470</v>
      </c>
      <c r="G235" s="10">
        <f t="shared" si="15"/>
        <v>83028</v>
      </c>
      <c r="H235" s="10">
        <v>448272</v>
      </c>
      <c r="I235" s="10">
        <f t="shared" si="13"/>
        <v>70574</v>
      </c>
      <c r="J235" s="12">
        <f t="shared" si="16"/>
        <v>601874</v>
      </c>
    </row>
    <row r="236" spans="1:10" x14ac:dyDescent="0.3">
      <c r="A236" s="9">
        <v>7307</v>
      </c>
      <c r="B236" s="9" t="s">
        <v>232</v>
      </c>
      <c r="C236" s="10">
        <v>1012.93</v>
      </c>
      <c r="D236" s="10">
        <v>205141</v>
      </c>
      <c r="E236" s="10">
        <v>414129</v>
      </c>
      <c r="F236" s="11">
        <f t="shared" si="12"/>
        <v>619270</v>
      </c>
      <c r="G236" s="10">
        <f t="shared" si="15"/>
        <v>101293</v>
      </c>
      <c r="H236" s="10">
        <v>414129</v>
      </c>
      <c r="I236" s="10">
        <f t="shared" si="13"/>
        <v>86099</v>
      </c>
      <c r="J236" s="12">
        <f t="shared" si="16"/>
        <v>601521</v>
      </c>
    </row>
    <row r="237" spans="1:10" x14ac:dyDescent="0.3">
      <c r="A237" s="9">
        <v>7309</v>
      </c>
      <c r="B237" s="9" t="s">
        <v>88</v>
      </c>
      <c r="C237" s="10">
        <v>661.26</v>
      </c>
      <c r="D237" s="10">
        <v>139566</v>
      </c>
      <c r="E237" s="10">
        <v>366872</v>
      </c>
      <c r="F237" s="11">
        <f t="shared" si="12"/>
        <v>506438</v>
      </c>
      <c r="G237" s="10">
        <f t="shared" si="15"/>
        <v>66126</v>
      </c>
      <c r="H237" s="10">
        <v>366872</v>
      </c>
      <c r="I237" s="10">
        <f t="shared" si="13"/>
        <v>56207</v>
      </c>
      <c r="J237" s="12">
        <f t="shared" si="16"/>
        <v>489205</v>
      </c>
    </row>
    <row r="238" spans="1:10" x14ac:dyDescent="0.3">
      <c r="A238" s="9">
        <v>7310</v>
      </c>
      <c r="B238" s="9" t="s">
        <v>152</v>
      </c>
      <c r="C238" s="10">
        <v>639</v>
      </c>
      <c r="D238" s="10">
        <v>140145</v>
      </c>
      <c r="E238" s="10">
        <v>407739</v>
      </c>
      <c r="F238" s="11">
        <f t="shared" si="12"/>
        <v>547884</v>
      </c>
      <c r="G238" s="10">
        <f t="shared" si="15"/>
        <v>63900</v>
      </c>
      <c r="H238" s="10">
        <v>407739</v>
      </c>
      <c r="I238" s="10">
        <f t="shared" si="13"/>
        <v>54315</v>
      </c>
      <c r="J238" s="12">
        <f t="shared" si="16"/>
        <v>525954</v>
      </c>
    </row>
    <row r="239" spans="1:10" x14ac:dyDescent="0.3">
      <c r="A239" s="9">
        <v>7311</v>
      </c>
      <c r="B239" s="9" t="s">
        <v>60</v>
      </c>
      <c r="C239" s="10">
        <v>3768.57</v>
      </c>
      <c r="D239" s="10">
        <v>0</v>
      </c>
      <c r="E239" s="10">
        <v>764851</v>
      </c>
      <c r="F239" s="11">
        <f t="shared" si="12"/>
        <v>764851</v>
      </c>
      <c r="G239" s="10"/>
      <c r="H239" s="10">
        <v>764851</v>
      </c>
      <c r="I239" s="10">
        <f t="shared" si="13"/>
        <v>320328</v>
      </c>
      <c r="J239" s="12">
        <f t="shared" si="16"/>
        <v>1085179</v>
      </c>
    </row>
    <row r="240" spans="1:10" x14ac:dyDescent="0.3">
      <c r="A240" s="9">
        <v>7401</v>
      </c>
      <c r="B240" s="9" t="s">
        <v>248</v>
      </c>
      <c r="C240" s="10">
        <v>286.90999999999997</v>
      </c>
      <c r="D240" s="10">
        <v>63531</v>
      </c>
      <c r="E240" s="10">
        <v>349166</v>
      </c>
      <c r="F240" s="11">
        <f t="shared" si="12"/>
        <v>412697</v>
      </c>
      <c r="G240" s="10">
        <f t="shared" si="15"/>
        <v>28690.999999999996</v>
      </c>
      <c r="H240" s="10">
        <v>349166</v>
      </c>
      <c r="I240" s="10">
        <f t="shared" si="13"/>
        <v>24387</v>
      </c>
      <c r="J240" s="12">
        <f t="shared" si="16"/>
        <v>402244</v>
      </c>
    </row>
    <row r="241" spans="1:10" x14ac:dyDescent="0.3">
      <c r="A241" s="9">
        <v>7403</v>
      </c>
      <c r="B241" s="9" t="s">
        <v>153</v>
      </c>
      <c r="C241" s="10">
        <v>513.09</v>
      </c>
      <c r="D241" s="10">
        <v>104425</v>
      </c>
      <c r="E241" s="10">
        <v>276718</v>
      </c>
      <c r="F241" s="11">
        <f t="shared" si="12"/>
        <v>381143</v>
      </c>
      <c r="G241" s="10">
        <f t="shared" si="15"/>
        <v>51309</v>
      </c>
      <c r="H241" s="10">
        <v>276718</v>
      </c>
      <c r="I241" s="10">
        <f t="shared" si="13"/>
        <v>43613</v>
      </c>
      <c r="J241" s="12">
        <f t="shared" si="16"/>
        <v>371640</v>
      </c>
    </row>
    <row r="242" spans="1:10" x14ac:dyDescent="0.3">
      <c r="A242" s="9">
        <v>7503</v>
      </c>
      <c r="B242" s="9" t="s">
        <v>206</v>
      </c>
      <c r="C242" s="10">
        <v>759.42</v>
      </c>
      <c r="D242" s="10">
        <v>141201</v>
      </c>
      <c r="E242" s="10">
        <v>516406</v>
      </c>
      <c r="F242" s="11">
        <f t="shared" si="12"/>
        <v>657607</v>
      </c>
      <c r="G242" s="10">
        <f t="shared" si="15"/>
        <v>75942</v>
      </c>
      <c r="H242" s="10">
        <v>516406</v>
      </c>
      <c r="I242" s="10">
        <f t="shared" si="13"/>
        <v>64551</v>
      </c>
      <c r="J242" s="12">
        <f t="shared" si="16"/>
        <v>656899</v>
      </c>
    </row>
    <row r="243" spans="1:10" x14ac:dyDescent="0.3">
      <c r="A243" s="9">
        <v>7504</v>
      </c>
      <c r="B243" s="9" t="s">
        <v>171</v>
      </c>
      <c r="C243" s="10">
        <v>2014.89</v>
      </c>
      <c r="D243" s="10">
        <v>384042</v>
      </c>
      <c r="E243" s="10">
        <v>552149</v>
      </c>
      <c r="F243" s="11">
        <f t="shared" si="12"/>
        <v>936191</v>
      </c>
      <c r="G243" s="10">
        <f t="shared" si="15"/>
        <v>201489</v>
      </c>
      <c r="H243" s="10">
        <v>552149</v>
      </c>
      <c r="I243" s="10">
        <f t="shared" si="13"/>
        <v>171266</v>
      </c>
      <c r="J243" s="12">
        <f t="shared" si="16"/>
        <v>924904</v>
      </c>
    </row>
    <row r="244" spans="1:10" x14ac:dyDescent="0.3">
      <c r="A244" s="9">
        <v>7509</v>
      </c>
      <c r="B244" s="9" t="s">
        <v>255</v>
      </c>
      <c r="C244" s="10">
        <v>249.82</v>
      </c>
      <c r="D244" s="10">
        <v>60837</v>
      </c>
      <c r="E244" s="10">
        <v>196400</v>
      </c>
      <c r="F244" s="11">
        <f t="shared" si="12"/>
        <v>257237</v>
      </c>
      <c r="G244" s="10">
        <f t="shared" si="15"/>
        <v>24982</v>
      </c>
      <c r="H244" s="10">
        <v>196400</v>
      </c>
      <c r="I244" s="10">
        <f t="shared" si="13"/>
        <v>21235</v>
      </c>
      <c r="J244" s="12">
        <f t="shared" si="16"/>
        <v>242617</v>
      </c>
    </row>
    <row r="245" spans="1:10" x14ac:dyDescent="0.3">
      <c r="A245" s="9">
        <v>7510</v>
      </c>
      <c r="B245" s="9" t="s">
        <v>231</v>
      </c>
      <c r="C245" s="10">
        <v>572.01</v>
      </c>
      <c r="D245" s="10">
        <v>134071</v>
      </c>
      <c r="E245" s="10">
        <v>533059</v>
      </c>
      <c r="F245" s="11">
        <f t="shared" si="12"/>
        <v>667130</v>
      </c>
      <c r="G245" s="10">
        <f t="shared" si="15"/>
        <v>57201</v>
      </c>
      <c r="H245" s="10">
        <v>533059</v>
      </c>
      <c r="I245" s="10">
        <f t="shared" si="13"/>
        <v>48621</v>
      </c>
      <c r="J245" s="12">
        <f t="shared" si="16"/>
        <v>638881</v>
      </c>
    </row>
    <row r="246" spans="1:10" x14ac:dyDescent="0.3">
      <c r="A246" s="9">
        <v>440700</v>
      </c>
      <c r="B246" s="9" t="s">
        <v>23</v>
      </c>
      <c r="C246" s="10">
        <v>918.26</v>
      </c>
      <c r="D246" s="10">
        <v>218709</v>
      </c>
      <c r="E246" s="10">
        <v>483737</v>
      </c>
      <c r="F246" s="11">
        <f t="shared" si="12"/>
        <v>702446</v>
      </c>
      <c r="G246" s="10">
        <f t="shared" si="15"/>
        <v>91826</v>
      </c>
      <c r="H246" s="10">
        <v>483737</v>
      </c>
      <c r="I246" s="10">
        <f t="shared" si="13"/>
        <v>78052</v>
      </c>
      <c r="J246" s="12">
        <f t="shared" si="16"/>
        <v>653615</v>
      </c>
    </row>
    <row r="247" spans="1:10" x14ac:dyDescent="0.3">
      <c r="A247" s="9">
        <v>442700</v>
      </c>
      <c r="B247" s="9" t="s">
        <v>8</v>
      </c>
      <c r="C247" s="10">
        <v>1529.58</v>
      </c>
      <c r="D247" s="10">
        <v>312870</v>
      </c>
      <c r="E247" s="10">
        <v>875858</v>
      </c>
      <c r="F247" s="11">
        <f t="shared" si="12"/>
        <v>1188728</v>
      </c>
      <c r="G247" s="10">
        <f t="shared" si="15"/>
        <v>152958</v>
      </c>
      <c r="H247" s="10">
        <v>875858</v>
      </c>
      <c r="I247" s="10">
        <f t="shared" si="13"/>
        <v>130014</v>
      </c>
      <c r="J247" s="12">
        <f t="shared" si="16"/>
        <v>1158830</v>
      </c>
    </row>
    <row r="248" spans="1:10" x14ac:dyDescent="0.3">
      <c r="A248" s="9">
        <v>444700</v>
      </c>
      <c r="B248" s="9" t="s">
        <v>46</v>
      </c>
      <c r="C248" s="10">
        <v>5914.17</v>
      </c>
      <c r="D248" s="10">
        <v>610067</v>
      </c>
      <c r="E248" s="10">
        <v>0</v>
      </c>
      <c r="F248" s="11">
        <f t="shared" si="12"/>
        <v>610067</v>
      </c>
      <c r="G248" s="10">
        <f t="shared" si="15"/>
        <v>591417</v>
      </c>
      <c r="H248" s="10">
        <v>0</v>
      </c>
      <c r="I248" s="10">
        <f t="shared" si="13"/>
        <v>502704</v>
      </c>
      <c r="J248" s="12">
        <f t="shared" si="16"/>
        <v>1094121</v>
      </c>
    </row>
    <row r="249" spans="1:10" x14ac:dyDescent="0.3">
      <c r="A249" s="9">
        <v>446700</v>
      </c>
      <c r="B249" s="9" t="s">
        <v>10</v>
      </c>
      <c r="C249" s="10">
        <v>133.31</v>
      </c>
      <c r="D249" s="10">
        <v>24662</v>
      </c>
      <c r="E249" s="10">
        <v>0</v>
      </c>
      <c r="F249" s="11">
        <f t="shared" si="12"/>
        <v>24662</v>
      </c>
      <c r="G249" s="10">
        <f t="shared" si="15"/>
        <v>13331</v>
      </c>
      <c r="H249" s="10">
        <v>34412</v>
      </c>
      <c r="I249" s="10">
        <f t="shared" si="13"/>
        <v>11331</v>
      </c>
      <c r="J249" s="12">
        <f t="shared" si="16"/>
        <v>59074</v>
      </c>
    </row>
    <row r="250" spans="1:10" x14ac:dyDescent="0.3">
      <c r="A250" s="9">
        <v>448700</v>
      </c>
      <c r="B250" s="9" t="s">
        <v>154</v>
      </c>
      <c r="C250" s="10">
        <v>91.56</v>
      </c>
      <c r="D250" s="10">
        <v>16939</v>
      </c>
      <c r="E250" s="10">
        <v>0</v>
      </c>
      <c r="F250" s="11">
        <f t="shared" si="12"/>
        <v>16939</v>
      </c>
      <c r="G250" s="10">
        <f t="shared" si="15"/>
        <v>9156</v>
      </c>
      <c r="H250" s="10">
        <v>18588</v>
      </c>
      <c r="I250" s="10">
        <f t="shared" si="13"/>
        <v>7783</v>
      </c>
      <c r="J250" s="12">
        <f t="shared" si="16"/>
        <v>35527</v>
      </c>
    </row>
    <row r="251" spans="1:10" x14ac:dyDescent="0.3">
      <c r="A251" s="9">
        <v>3544700</v>
      </c>
      <c r="B251" s="9" t="s">
        <v>225</v>
      </c>
      <c r="C251" s="10">
        <v>1321.05</v>
      </c>
      <c r="D251" s="10">
        <v>245469</v>
      </c>
      <c r="E251" s="10">
        <v>693823</v>
      </c>
      <c r="F251" s="11">
        <f t="shared" si="12"/>
        <v>939292</v>
      </c>
      <c r="G251" s="10">
        <f t="shared" si="15"/>
        <v>132105</v>
      </c>
      <c r="H251" s="10">
        <v>693823</v>
      </c>
      <c r="I251" s="10">
        <f t="shared" si="13"/>
        <v>112289</v>
      </c>
      <c r="J251" s="12">
        <f t="shared" si="16"/>
        <v>938217</v>
      </c>
    </row>
    <row r="252" spans="1:10" x14ac:dyDescent="0.3">
      <c r="A252" s="9">
        <v>3840700</v>
      </c>
      <c r="B252" s="9" t="s">
        <v>67</v>
      </c>
      <c r="C252" s="10">
        <v>42.35</v>
      </c>
      <c r="D252" s="10">
        <v>11820</v>
      </c>
      <c r="E252" s="10">
        <v>58917</v>
      </c>
      <c r="F252" s="11">
        <f t="shared" si="12"/>
        <v>70737</v>
      </c>
      <c r="G252" s="10">
        <f t="shared" si="15"/>
        <v>4235</v>
      </c>
      <c r="H252" s="10">
        <v>58917</v>
      </c>
      <c r="I252" s="10">
        <f t="shared" si="13"/>
        <v>3600</v>
      </c>
      <c r="J252" s="12">
        <f t="shared" si="16"/>
        <v>66752</v>
      </c>
    </row>
    <row r="253" spans="1:10" x14ac:dyDescent="0.3">
      <c r="A253" s="9">
        <v>5440700</v>
      </c>
      <c r="B253" s="9" t="s">
        <v>249</v>
      </c>
      <c r="C253" s="10">
        <v>1022.21</v>
      </c>
      <c r="D253" s="10">
        <v>214202</v>
      </c>
      <c r="E253" s="10">
        <v>535617</v>
      </c>
      <c r="F253" s="11">
        <f t="shared" si="12"/>
        <v>749819</v>
      </c>
      <c r="G253" s="10">
        <f t="shared" si="15"/>
        <v>102221</v>
      </c>
      <c r="H253" s="10">
        <v>535617</v>
      </c>
      <c r="I253" s="10">
        <f t="shared" si="13"/>
        <v>86888</v>
      </c>
      <c r="J253" s="12">
        <f t="shared" si="16"/>
        <v>724726</v>
      </c>
    </row>
    <row r="254" spans="1:10" x14ac:dyDescent="0.3">
      <c r="A254" s="9">
        <v>6040700</v>
      </c>
      <c r="B254" s="9" t="s">
        <v>13</v>
      </c>
      <c r="C254" s="10">
        <v>1992.31</v>
      </c>
      <c r="D254" s="10">
        <v>352777</v>
      </c>
      <c r="E254" s="10">
        <v>647595</v>
      </c>
      <c r="F254" s="11">
        <f t="shared" si="12"/>
        <v>1000372</v>
      </c>
      <c r="G254" s="10">
        <f t="shared" si="15"/>
        <v>199231</v>
      </c>
      <c r="H254" s="10">
        <v>647595</v>
      </c>
      <c r="I254" s="10">
        <f t="shared" si="13"/>
        <v>169346</v>
      </c>
      <c r="J254" s="12">
        <f t="shared" si="16"/>
        <v>1016172</v>
      </c>
    </row>
    <row r="255" spans="1:10" x14ac:dyDescent="0.3">
      <c r="A255" s="9">
        <v>6041700</v>
      </c>
      <c r="B255" s="9" t="s">
        <v>127</v>
      </c>
      <c r="C255" s="10">
        <v>4292.8100000000004</v>
      </c>
      <c r="D255" s="10">
        <v>787636</v>
      </c>
      <c r="E255" s="10">
        <v>1576688</v>
      </c>
      <c r="F255" s="11">
        <f t="shared" si="12"/>
        <v>2364324</v>
      </c>
      <c r="G255" s="10">
        <f t="shared" si="15"/>
        <v>429281.00000000006</v>
      </c>
      <c r="H255" s="10">
        <v>1576688</v>
      </c>
      <c r="I255" s="10">
        <f t="shared" si="13"/>
        <v>364889</v>
      </c>
      <c r="J255" s="12">
        <f t="shared" si="16"/>
        <v>2370858</v>
      </c>
    </row>
    <row r="256" spans="1:10" x14ac:dyDescent="0.3">
      <c r="A256" s="9">
        <v>6043700</v>
      </c>
      <c r="B256" s="9" t="s">
        <v>155</v>
      </c>
      <c r="C256" s="10">
        <v>5711.09</v>
      </c>
      <c r="D256" s="10">
        <v>943272</v>
      </c>
      <c r="E256" s="10">
        <v>0</v>
      </c>
      <c r="F256" s="11">
        <f t="shared" si="12"/>
        <v>943272</v>
      </c>
      <c r="G256" s="10">
        <f t="shared" si="15"/>
        <v>571109</v>
      </c>
      <c r="H256" s="10">
        <v>0</v>
      </c>
      <c r="I256" s="10">
        <f t="shared" si="13"/>
        <v>485443</v>
      </c>
      <c r="J256" s="12">
        <f t="shared" si="16"/>
        <v>1056552</v>
      </c>
    </row>
    <row r="257" spans="1:10" x14ac:dyDescent="0.3">
      <c r="A257" s="9">
        <v>6047700</v>
      </c>
      <c r="B257" s="9" t="s">
        <v>220</v>
      </c>
      <c r="C257" s="10">
        <v>2016.14</v>
      </c>
      <c r="D257" s="10">
        <v>586661</v>
      </c>
      <c r="E257" s="10">
        <v>1542436</v>
      </c>
      <c r="F257" s="11">
        <f t="shared" si="12"/>
        <v>2129097</v>
      </c>
      <c r="G257" s="10">
        <f t="shared" si="15"/>
        <v>201614</v>
      </c>
      <c r="H257" s="10">
        <v>1542436</v>
      </c>
      <c r="I257" s="10">
        <f t="shared" si="13"/>
        <v>171372</v>
      </c>
      <c r="J257" s="12">
        <f t="shared" si="16"/>
        <v>1915422</v>
      </c>
    </row>
    <row r="258" spans="1:10" x14ac:dyDescent="0.3">
      <c r="A258" s="9">
        <v>6050700</v>
      </c>
      <c r="B258" s="9" t="s">
        <v>207</v>
      </c>
      <c r="C258" s="10">
        <v>412.13</v>
      </c>
      <c r="D258" s="10">
        <v>194454</v>
      </c>
      <c r="E258" s="10">
        <v>711401</v>
      </c>
      <c r="F258" s="11">
        <f t="shared" si="12"/>
        <v>905855</v>
      </c>
      <c r="G258" s="10">
        <f t="shared" si="15"/>
        <v>41213</v>
      </c>
      <c r="H258" s="10">
        <v>711401</v>
      </c>
      <c r="I258" s="10">
        <f t="shared" si="13"/>
        <v>35031</v>
      </c>
      <c r="J258" s="12">
        <f t="shared" si="16"/>
        <v>787645</v>
      </c>
    </row>
    <row r="259" spans="1:10" x14ac:dyDescent="0.3">
      <c r="A259" s="9">
        <v>6052700</v>
      </c>
      <c r="B259" s="9" t="s">
        <v>238</v>
      </c>
      <c r="C259" s="10">
        <v>850.76</v>
      </c>
      <c r="D259" s="10">
        <v>95218</v>
      </c>
      <c r="E259" s="10">
        <v>28956</v>
      </c>
      <c r="F259" s="11">
        <f t="shared" si="12"/>
        <v>124174</v>
      </c>
      <c r="G259" s="10">
        <f t="shared" si="15"/>
        <v>85076</v>
      </c>
      <c r="H259" s="10">
        <v>28956</v>
      </c>
      <c r="I259" s="10">
        <f t="shared" si="13"/>
        <v>72315</v>
      </c>
      <c r="J259" s="12">
        <f t="shared" si="16"/>
        <v>186347</v>
      </c>
    </row>
    <row r="260" spans="1:10" x14ac:dyDescent="0.3">
      <c r="A260" s="9">
        <v>6053700</v>
      </c>
      <c r="B260" s="9" t="s">
        <v>284</v>
      </c>
      <c r="C260" s="10">
        <v>746.95</v>
      </c>
      <c r="D260" s="10">
        <v>138186</v>
      </c>
      <c r="E260" s="10">
        <v>137170</v>
      </c>
      <c r="F260" s="11">
        <f t="shared" si="12"/>
        <v>275356</v>
      </c>
      <c r="G260" s="10">
        <f t="shared" si="15"/>
        <v>74695</v>
      </c>
      <c r="H260" s="10">
        <v>137170</v>
      </c>
      <c r="I260" s="10">
        <f t="shared" si="13"/>
        <v>63491</v>
      </c>
      <c r="J260" s="12">
        <f t="shared" si="16"/>
        <v>275356</v>
      </c>
    </row>
    <row r="261" spans="1:10" x14ac:dyDescent="0.3">
      <c r="A261" s="9">
        <v>6055700</v>
      </c>
      <c r="B261" s="9" t="s">
        <v>260</v>
      </c>
      <c r="C261" s="10">
        <v>1085.24</v>
      </c>
      <c r="D261" s="10">
        <v>165558</v>
      </c>
      <c r="E261" s="10">
        <v>442006</v>
      </c>
      <c r="F261" s="11">
        <f t="shared" si="12"/>
        <v>607564</v>
      </c>
      <c r="G261" s="10">
        <f t="shared" si="15"/>
        <v>108524</v>
      </c>
      <c r="H261" s="10">
        <v>442006</v>
      </c>
      <c r="I261" s="10">
        <f t="shared" si="13"/>
        <v>92245</v>
      </c>
      <c r="J261" s="12">
        <f t="shared" si="16"/>
        <v>642775</v>
      </c>
    </row>
    <row r="262" spans="1:10" x14ac:dyDescent="0.3">
      <c r="A262" s="9">
        <v>6060700</v>
      </c>
      <c r="B262" s="9" t="s">
        <v>258</v>
      </c>
      <c r="C262" s="10">
        <v>328.02</v>
      </c>
      <c r="D262" s="10">
        <v>72640</v>
      </c>
      <c r="E262" s="10">
        <v>169645</v>
      </c>
      <c r="F262" s="11">
        <f t="shared" si="12"/>
        <v>242285</v>
      </c>
      <c r="G262" s="10">
        <f t="shared" si="15"/>
        <v>32802</v>
      </c>
      <c r="H262" s="10">
        <v>169645</v>
      </c>
      <c r="I262" s="10">
        <f t="shared" si="13"/>
        <v>27882</v>
      </c>
      <c r="J262" s="12">
        <f t="shared" si="16"/>
        <v>230329</v>
      </c>
    </row>
    <row r="263" spans="1:10" x14ac:dyDescent="0.3">
      <c r="A263" s="9">
        <v>6063700</v>
      </c>
      <c r="B263" s="9" t="s">
        <v>185</v>
      </c>
      <c r="C263" s="10">
        <v>76.14</v>
      </c>
      <c r="D263" s="10">
        <v>16008</v>
      </c>
      <c r="E263" s="10">
        <v>50000</v>
      </c>
      <c r="F263" s="11">
        <f t="shared" si="12"/>
        <v>66008</v>
      </c>
      <c r="G263" s="10">
        <f t="shared" si="15"/>
        <v>7614</v>
      </c>
      <c r="H263" s="10">
        <v>50000</v>
      </c>
      <c r="I263" s="10">
        <f t="shared" si="13"/>
        <v>6472</v>
      </c>
      <c r="J263" s="12">
        <f t="shared" si="16"/>
        <v>64086</v>
      </c>
    </row>
    <row r="264" spans="1:10" x14ac:dyDescent="0.3">
      <c r="A264" s="9">
        <v>6065700</v>
      </c>
      <c r="B264" s="9" t="s">
        <v>113</v>
      </c>
      <c r="C264" s="10">
        <v>581.62</v>
      </c>
      <c r="D264" s="10">
        <v>90123</v>
      </c>
      <c r="E264" s="10">
        <v>0</v>
      </c>
      <c r="F264" s="11">
        <f t="shared" ref="F264:F271" si="17">D264+E264</f>
        <v>90123</v>
      </c>
      <c r="G264" s="10">
        <f t="shared" si="15"/>
        <v>58162</v>
      </c>
      <c r="H264" s="10">
        <v>226126</v>
      </c>
      <c r="I264" s="10">
        <f t="shared" ref="I264:I271" si="18">ROUND(C264*85,0)</f>
        <v>49438</v>
      </c>
      <c r="J264" s="12">
        <f t="shared" si="16"/>
        <v>333726</v>
      </c>
    </row>
    <row r="265" spans="1:10" x14ac:dyDescent="0.3">
      <c r="A265" s="9">
        <v>6640700</v>
      </c>
      <c r="B265" s="9" t="s">
        <v>282</v>
      </c>
      <c r="C265" s="10">
        <v>161.59</v>
      </c>
      <c r="D265" s="10">
        <v>43732</v>
      </c>
      <c r="E265" s="10">
        <v>117541</v>
      </c>
      <c r="F265" s="11">
        <f t="shared" si="17"/>
        <v>161273</v>
      </c>
      <c r="G265" s="10">
        <f t="shared" si="15"/>
        <v>16159</v>
      </c>
      <c r="H265" s="10">
        <v>117541</v>
      </c>
      <c r="I265" s="10">
        <f t="shared" si="18"/>
        <v>13735</v>
      </c>
      <c r="J265" s="12">
        <f t="shared" si="16"/>
        <v>147435</v>
      </c>
    </row>
    <row r="266" spans="1:10" x14ac:dyDescent="0.3">
      <c r="A266" s="9">
        <v>6641700</v>
      </c>
      <c r="B266" s="9" t="s">
        <v>12</v>
      </c>
      <c r="C266" s="10">
        <v>90.36</v>
      </c>
      <c r="D266" s="10">
        <v>16717</v>
      </c>
      <c r="E266" s="10">
        <v>0</v>
      </c>
      <c r="F266" s="11">
        <f t="shared" si="17"/>
        <v>16717</v>
      </c>
      <c r="G266" s="10">
        <f t="shared" si="15"/>
        <v>9036</v>
      </c>
      <c r="H266" s="10">
        <v>121330</v>
      </c>
      <c r="I266" s="10">
        <f t="shared" si="18"/>
        <v>7681</v>
      </c>
      <c r="J266" s="12">
        <f t="shared" si="16"/>
        <v>138047</v>
      </c>
    </row>
    <row r="267" spans="1:10" x14ac:dyDescent="0.3">
      <c r="A267" s="9">
        <v>7240700</v>
      </c>
      <c r="B267" s="9" t="s">
        <v>7</v>
      </c>
      <c r="C267" s="10">
        <v>1135.5899999999999</v>
      </c>
      <c r="D267" s="10">
        <v>220633</v>
      </c>
      <c r="E267" s="10">
        <v>263528</v>
      </c>
      <c r="F267" s="11">
        <f t="shared" si="17"/>
        <v>484161</v>
      </c>
      <c r="G267" s="10">
        <f t="shared" si="15"/>
        <v>113558.99999999999</v>
      </c>
      <c r="H267" s="10">
        <v>263528</v>
      </c>
      <c r="I267" s="10">
        <f t="shared" si="18"/>
        <v>96525</v>
      </c>
      <c r="J267" s="12">
        <f t="shared" si="16"/>
        <v>473612</v>
      </c>
    </row>
    <row r="268" spans="1:10" x14ac:dyDescent="0.3">
      <c r="A268" s="9">
        <v>449700</v>
      </c>
      <c r="B268" s="9" t="s">
        <v>285</v>
      </c>
      <c r="C268" s="14">
        <v>250</v>
      </c>
      <c r="D268" s="10">
        <v>0</v>
      </c>
      <c r="E268" s="10">
        <v>0</v>
      </c>
      <c r="F268" s="11">
        <f t="shared" si="17"/>
        <v>0</v>
      </c>
      <c r="G268" s="10">
        <f t="shared" si="15"/>
        <v>25000</v>
      </c>
      <c r="H268" s="10">
        <v>21036</v>
      </c>
      <c r="I268" s="10">
        <f t="shared" si="18"/>
        <v>21250</v>
      </c>
      <c r="J268" s="12">
        <f t="shared" si="16"/>
        <v>67286</v>
      </c>
    </row>
    <row r="269" spans="1:10" x14ac:dyDescent="0.3">
      <c r="A269" s="9">
        <v>540700</v>
      </c>
      <c r="B269" s="9" t="s">
        <v>286</v>
      </c>
      <c r="C269" s="14">
        <v>250</v>
      </c>
      <c r="D269" s="10">
        <v>0</v>
      </c>
      <c r="E269" s="10">
        <v>0</v>
      </c>
      <c r="F269" s="11">
        <f t="shared" si="17"/>
        <v>0</v>
      </c>
      <c r="G269" s="10">
        <f t="shared" si="15"/>
        <v>25000</v>
      </c>
      <c r="H269" s="10">
        <v>68715</v>
      </c>
      <c r="I269" s="10">
        <f t="shared" si="18"/>
        <v>21250</v>
      </c>
      <c r="J269" s="12">
        <f t="shared" si="16"/>
        <v>114965</v>
      </c>
    </row>
    <row r="270" spans="1:10" x14ac:dyDescent="0.3">
      <c r="A270" s="9">
        <v>6068700</v>
      </c>
      <c r="B270" s="9" t="s">
        <v>287</v>
      </c>
      <c r="C270" s="14">
        <v>300</v>
      </c>
      <c r="D270" s="10">
        <v>0</v>
      </c>
      <c r="E270" s="10">
        <v>0</v>
      </c>
      <c r="F270" s="11">
        <f t="shared" si="17"/>
        <v>0</v>
      </c>
      <c r="G270" s="10">
        <f t="shared" si="15"/>
        <v>30000</v>
      </c>
      <c r="H270" s="10">
        <v>78927</v>
      </c>
      <c r="I270" s="10">
        <f t="shared" si="18"/>
        <v>25500</v>
      </c>
      <c r="J270" s="12">
        <f t="shared" si="16"/>
        <v>134427</v>
      </c>
    </row>
    <row r="271" spans="1:10" x14ac:dyDescent="0.3">
      <c r="A271" s="9">
        <v>6066700</v>
      </c>
      <c r="B271" s="9" t="s">
        <v>288</v>
      </c>
      <c r="C271" s="14">
        <v>75</v>
      </c>
      <c r="D271" s="10">
        <v>0</v>
      </c>
      <c r="E271" s="10">
        <v>0</v>
      </c>
      <c r="F271" s="11">
        <f t="shared" si="17"/>
        <v>0</v>
      </c>
      <c r="G271" s="10">
        <f t="shared" si="15"/>
        <v>7500</v>
      </c>
      <c r="H271" s="10">
        <v>16675</v>
      </c>
      <c r="I271" s="10">
        <f t="shared" si="18"/>
        <v>6375</v>
      </c>
      <c r="J271" s="12">
        <f t="shared" si="16"/>
        <v>30550</v>
      </c>
    </row>
    <row r="272" spans="1:10" x14ac:dyDescent="0.3">
      <c r="A272" s="9"/>
      <c r="B272" s="9"/>
      <c r="C272" s="9"/>
      <c r="D272" s="10"/>
      <c r="E272" s="10"/>
      <c r="F272" s="11"/>
      <c r="G272" s="10"/>
      <c r="H272" s="10"/>
      <c r="I272" s="10"/>
      <c r="J272" s="12"/>
    </row>
    <row r="273" spans="1:10" x14ac:dyDescent="0.3">
      <c r="A273" s="9"/>
      <c r="B273" s="9"/>
      <c r="C273" s="9"/>
      <c r="D273" s="10">
        <f t="shared" ref="D273:J273" si="19">SUM(D8:D272)</f>
        <v>54971379</v>
      </c>
      <c r="E273" s="10">
        <f>SUM(E8:E272)</f>
        <v>181497370</v>
      </c>
      <c r="F273" s="11">
        <f>SUM(F8:F272)</f>
        <v>236468749</v>
      </c>
      <c r="G273" s="10">
        <f t="shared" si="19"/>
        <v>28187186</v>
      </c>
      <c r="H273" s="10">
        <f t="shared" si="19"/>
        <v>182083179</v>
      </c>
      <c r="I273" s="10">
        <f t="shared" si="19"/>
        <v>39204360</v>
      </c>
      <c r="J273" s="10">
        <f t="shared" si="19"/>
        <v>249474725</v>
      </c>
    </row>
    <row r="274" spans="1:10" x14ac:dyDescent="0.3">
      <c r="D274" s="1"/>
      <c r="E274" s="1"/>
      <c r="F274" s="8"/>
      <c r="G274" s="1"/>
      <c r="H274" s="1"/>
      <c r="I274" s="1"/>
      <c r="J274" s="1"/>
    </row>
    <row r="275" spans="1:10" x14ac:dyDescent="0.3">
      <c r="B275" s="15" t="s">
        <v>289</v>
      </c>
      <c r="J275" s="5"/>
    </row>
  </sheetData>
  <pageMargins left="0.7" right="0.7" top="0.75" bottom="0.75" header="0.3" footer="0.3"/>
  <pageSetup scale="71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updated 5.4.26</vt:lpstr>
      <vt:lpstr>Sheet1!Print_Titles</vt:lpstr>
      <vt:lpstr>'updated 5.4.26'!Print_Titles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Freer (ADE)</dc:creator>
  <cp:lastModifiedBy>Anita Freer (ADE)</cp:lastModifiedBy>
  <cp:lastPrinted>2026-04-20T18:45:38Z</cp:lastPrinted>
  <dcterms:created xsi:type="dcterms:W3CDTF">2026-04-15T14:58:18Z</dcterms:created>
  <dcterms:modified xsi:type="dcterms:W3CDTF">2026-05-05T18:17:58Z</dcterms:modified>
</cp:coreProperties>
</file>